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orporate Finance\01_Year\2018\05 Reporting\Annual report\Key figures\"/>
    </mc:Choice>
  </mc:AlternateContent>
  <bookViews>
    <workbookView xWindow="0" yWindow="165" windowWidth="23265" windowHeight="14625"/>
  </bookViews>
  <sheets>
    <sheet name="2018" sheetId="5" r:id="rId1"/>
  </sheets>
  <definedNames>
    <definedName name="EUR_3105">#REF!</definedName>
    <definedName name="EUR_3108">#REF!</definedName>
    <definedName name="_xlnm.Print_Area" localSheetId="0">'2018'!$A$1:$R$149</definedName>
  </definedNames>
  <calcPr calcId="152511"/>
</workbook>
</file>

<file path=xl/calcChain.xml><?xml version="1.0" encoding="utf-8"?>
<calcChain xmlns="http://schemas.openxmlformats.org/spreadsheetml/2006/main">
  <c r="F54" i="5" l="1"/>
  <c r="O54" i="5" l="1"/>
  <c r="F45" i="5" l="1"/>
  <c r="Q45" i="5"/>
  <c r="D45" i="5"/>
  <c r="B45" i="5"/>
  <c r="Q10" i="5" l="1"/>
  <c r="Q16" i="5" s="1"/>
  <c r="Q19" i="5" s="1"/>
  <c r="Q26" i="5" s="1"/>
  <c r="D46" i="5" l="1"/>
  <c r="D47" i="5"/>
  <c r="D48" i="5"/>
  <c r="D49" i="5"/>
  <c r="D50" i="5"/>
  <c r="D51" i="5"/>
  <c r="D52" i="5"/>
  <c r="D53" i="5"/>
  <c r="F112" i="5" l="1"/>
  <c r="F53" i="5"/>
  <c r="F51" i="5"/>
  <c r="F49" i="5"/>
  <c r="F47" i="5"/>
  <c r="F46" i="5"/>
  <c r="F32" i="5" l="1"/>
  <c r="F38" i="5"/>
  <c r="G12" i="5"/>
  <c r="G13" i="5"/>
  <c r="E9" i="5"/>
  <c r="C9" i="5"/>
  <c r="F121" i="5" l="1"/>
  <c r="D121" i="5"/>
  <c r="F10" i="5"/>
  <c r="F16" i="5" s="1"/>
  <c r="F19" i="5" s="1"/>
  <c r="F26" i="5" s="1"/>
  <c r="F42" i="5" s="1"/>
  <c r="D10" i="5"/>
  <c r="D16" i="5" s="1"/>
  <c r="D19" i="5" s="1"/>
  <c r="D26" i="5" s="1"/>
  <c r="B121" i="5"/>
  <c r="B10" i="5"/>
  <c r="B16" i="5" s="1"/>
  <c r="B19" i="5" s="1"/>
  <c r="B26" i="5" s="1"/>
  <c r="H70" i="5" l="1"/>
  <c r="H69" i="5"/>
  <c r="H68" i="5"/>
  <c r="H67" i="5"/>
  <c r="H66" i="5"/>
  <c r="H65" i="5"/>
  <c r="Q71" i="5"/>
  <c r="O71" i="5"/>
  <c r="M71" i="5"/>
  <c r="B71" i="5"/>
  <c r="K70" i="5"/>
  <c r="K69" i="5"/>
  <c r="H60" i="5"/>
  <c r="H59" i="5"/>
  <c r="H58" i="5"/>
  <c r="H57" i="5"/>
  <c r="H56" i="5"/>
  <c r="H53" i="5"/>
  <c r="H52" i="5"/>
  <c r="H51" i="5"/>
  <c r="H50" i="5"/>
  <c r="H49" i="5"/>
  <c r="H48" i="5"/>
  <c r="H47" i="5"/>
  <c r="H71" i="5" l="1"/>
  <c r="F68" i="5" l="1"/>
  <c r="F67" i="5"/>
  <c r="F66" i="5"/>
  <c r="F65" i="5"/>
  <c r="F60" i="5"/>
  <c r="F59" i="5"/>
  <c r="F58" i="5"/>
  <c r="F57" i="5"/>
  <c r="F56" i="5"/>
  <c r="F52" i="5"/>
  <c r="F50" i="5"/>
  <c r="F48" i="5"/>
  <c r="D90" i="5"/>
  <c r="F90" i="5" s="1"/>
  <c r="K85" i="5"/>
  <c r="K84" i="5"/>
  <c r="K83" i="5"/>
  <c r="M83" i="5" s="1"/>
  <c r="O83" i="5" s="1"/>
  <c r="K82" i="5"/>
  <c r="K81" i="5"/>
  <c r="M81" i="5" s="1"/>
  <c r="O81" i="5" s="1"/>
  <c r="K80" i="5"/>
  <c r="M80" i="5" s="1"/>
  <c r="O80" i="5" s="1"/>
  <c r="K79" i="5"/>
  <c r="M79" i="5" s="1"/>
  <c r="O79" i="5" s="1"/>
  <c r="K78" i="5"/>
  <c r="D68" i="5"/>
  <c r="D67" i="5"/>
  <c r="D66" i="5"/>
  <c r="D65" i="5"/>
  <c r="K68" i="5"/>
  <c r="K67" i="5"/>
  <c r="K66" i="5"/>
  <c r="K65" i="5"/>
  <c r="D60" i="5"/>
  <c r="D59" i="5"/>
  <c r="D58" i="5"/>
  <c r="D57" i="5"/>
  <c r="D56" i="5"/>
  <c r="Q61" i="5"/>
  <c r="O61" i="5"/>
  <c r="M61" i="5"/>
  <c r="K60" i="5"/>
  <c r="K59" i="5"/>
  <c r="K58" i="5"/>
  <c r="K57" i="5"/>
  <c r="K56" i="5"/>
  <c r="K53" i="5"/>
  <c r="K52" i="5"/>
  <c r="K51" i="5"/>
  <c r="K50" i="5"/>
  <c r="K49" i="5"/>
  <c r="K48" i="5"/>
  <c r="K47" i="5"/>
  <c r="K37" i="5"/>
  <c r="M37" i="5" s="1"/>
  <c r="O37" i="5" s="1"/>
  <c r="H37" i="5" s="1"/>
  <c r="K36" i="5"/>
  <c r="M36" i="5" s="1"/>
  <c r="O36" i="5" s="1"/>
  <c r="H36" i="5" s="1"/>
  <c r="K35" i="5"/>
  <c r="H146" i="5"/>
  <c r="F146" i="5"/>
  <c r="D146" i="5"/>
  <c r="B146" i="5"/>
  <c r="H129" i="5"/>
  <c r="F129" i="5"/>
  <c r="D129" i="5"/>
  <c r="H138" i="5"/>
  <c r="F138" i="5"/>
  <c r="D138" i="5"/>
  <c r="B138" i="5"/>
  <c r="B129" i="5"/>
  <c r="H122" i="5"/>
  <c r="F122" i="5"/>
  <c r="D122" i="5"/>
  <c r="B122" i="5"/>
  <c r="H112" i="5"/>
  <c r="H123" i="5" s="1"/>
  <c r="D112" i="5"/>
  <c r="B112" i="5"/>
  <c r="B99" i="5"/>
  <c r="H61" i="5"/>
  <c r="B61" i="5"/>
  <c r="G37" i="5"/>
  <c r="D38" i="5"/>
  <c r="E37" i="5" s="1"/>
  <c r="B38" i="5"/>
  <c r="C36" i="5" s="1"/>
  <c r="G30" i="5"/>
  <c r="D32" i="5"/>
  <c r="E30" i="5" s="1"/>
  <c r="B32" i="5"/>
  <c r="C29" i="5" s="1"/>
  <c r="L29" i="5" s="1"/>
  <c r="K31" i="5"/>
  <c r="M31" i="5" s="1"/>
  <c r="O31" i="5" s="1"/>
  <c r="H31" i="5" s="1"/>
  <c r="K30" i="5"/>
  <c r="M30" i="5" s="1"/>
  <c r="O30" i="5" s="1"/>
  <c r="H30" i="5" s="1"/>
  <c r="K29" i="5"/>
  <c r="M29" i="5" s="1"/>
  <c r="O29" i="5" s="1"/>
  <c r="H29" i="5" s="1"/>
  <c r="H32" i="5" s="1"/>
  <c r="I29" i="5" s="1"/>
  <c r="K26" i="5"/>
  <c r="M26" i="5" s="1"/>
  <c r="L25" i="5"/>
  <c r="K25" i="5"/>
  <c r="L24" i="5"/>
  <c r="K24" i="5"/>
  <c r="L23" i="5"/>
  <c r="K23" i="5"/>
  <c r="L22" i="5"/>
  <c r="K21" i="5"/>
  <c r="L20" i="5"/>
  <c r="K20" i="5"/>
  <c r="M20" i="5" s="1"/>
  <c r="O20" i="5" s="1"/>
  <c r="K19" i="5"/>
  <c r="M19" i="5" s="1"/>
  <c r="O19" i="5" s="1"/>
  <c r="H19" i="5" s="1"/>
  <c r="K18" i="5"/>
  <c r="M18" i="5" s="1"/>
  <c r="O18" i="5" s="1"/>
  <c r="K16" i="5"/>
  <c r="M16" i="5" s="1"/>
  <c r="O16" i="5" s="1"/>
  <c r="H16" i="5" s="1"/>
  <c r="L15" i="5"/>
  <c r="K15" i="5"/>
  <c r="M15" i="5" s="1"/>
  <c r="O15" i="5" s="1"/>
  <c r="K14" i="5"/>
  <c r="M14" i="5" s="1"/>
  <c r="O14" i="5" s="1"/>
  <c r="K13" i="5"/>
  <c r="M13" i="5" s="1"/>
  <c r="O13" i="5" s="1"/>
  <c r="H13" i="5" s="1"/>
  <c r="K12" i="5"/>
  <c r="M12" i="5" s="1"/>
  <c r="O12" i="5" s="1"/>
  <c r="H12" i="5" s="1"/>
  <c r="K11" i="5"/>
  <c r="K10" i="5"/>
  <c r="M10" i="5" s="1"/>
  <c r="O10" i="5" s="1"/>
  <c r="K9" i="5"/>
  <c r="M9" i="5" s="1"/>
  <c r="O9" i="5" s="1"/>
  <c r="H9" i="5" s="1"/>
  <c r="L8" i="5"/>
  <c r="K8" i="5"/>
  <c r="M8" i="5" s="1"/>
  <c r="D42" i="5"/>
  <c r="B46" i="5"/>
  <c r="K46" i="5" s="1"/>
  <c r="B42" i="5"/>
  <c r="K42" i="5" s="1"/>
  <c r="B22" i="5"/>
  <c r="K22" i="5" s="1"/>
  <c r="D22" i="5"/>
  <c r="F22" i="5"/>
  <c r="G21" i="5"/>
  <c r="G18" i="5"/>
  <c r="G14" i="5"/>
  <c r="G11" i="5"/>
  <c r="G9" i="5"/>
  <c r="G10" i="5" s="1"/>
  <c r="E21" i="5"/>
  <c r="E18" i="5"/>
  <c r="E14" i="5"/>
  <c r="E13" i="5"/>
  <c r="E12" i="5"/>
  <c r="E11" i="5"/>
  <c r="E10" i="5"/>
  <c r="C21" i="5"/>
  <c r="L21" i="5" s="1"/>
  <c r="C18" i="5"/>
  <c r="L18" i="5" s="1"/>
  <c r="C14" i="5"/>
  <c r="L14" i="5" s="1"/>
  <c r="C13" i="5"/>
  <c r="L13" i="5" s="1"/>
  <c r="C12" i="5"/>
  <c r="L12" i="5" s="1"/>
  <c r="C11" i="5"/>
  <c r="L11" i="5" s="1"/>
  <c r="L9" i="5"/>
  <c r="M21" i="5" l="1"/>
  <c r="K45" i="5"/>
  <c r="G16" i="5"/>
  <c r="G19" i="5" s="1"/>
  <c r="G26" i="5" s="1"/>
  <c r="D99" i="5"/>
  <c r="G36" i="5"/>
  <c r="D123" i="5"/>
  <c r="M11" i="5"/>
  <c r="N11" i="5" s="1"/>
  <c r="I31" i="5"/>
  <c r="F147" i="5"/>
  <c r="F148" i="5" s="1"/>
  <c r="F130" i="5" s="1"/>
  <c r="E35" i="5"/>
  <c r="F61" i="5"/>
  <c r="C30" i="5"/>
  <c r="L30" i="5" s="1"/>
  <c r="B147" i="5"/>
  <c r="B148" i="5" s="1"/>
  <c r="B130" i="5" s="1"/>
  <c r="K61" i="5"/>
  <c r="C31" i="5"/>
  <c r="L31" i="5" s="1"/>
  <c r="K71" i="5"/>
  <c r="H18" i="5"/>
  <c r="K32" i="5"/>
  <c r="D71" i="5"/>
  <c r="M42" i="5"/>
  <c r="O26" i="5"/>
  <c r="F99" i="5"/>
  <c r="H90" i="5"/>
  <c r="H99" i="5" s="1"/>
  <c r="I30" i="5"/>
  <c r="K38" i="5"/>
  <c r="L35" i="5" s="1"/>
  <c r="B54" i="5"/>
  <c r="K54" i="5" s="1"/>
  <c r="G35" i="5"/>
  <c r="G38" i="5" s="1"/>
  <c r="B123" i="5"/>
  <c r="M46" i="5"/>
  <c r="H147" i="5"/>
  <c r="H148" i="5" s="1"/>
  <c r="H130" i="5" s="1"/>
  <c r="F123" i="5"/>
  <c r="F71" i="5"/>
  <c r="G29" i="5"/>
  <c r="G31" i="5"/>
  <c r="O46" i="5"/>
  <c r="D147" i="5"/>
  <c r="D148" i="5" s="1"/>
  <c r="D130" i="5" s="1"/>
  <c r="D61" i="5"/>
  <c r="M35" i="5"/>
  <c r="O35" i="5" s="1"/>
  <c r="E36" i="5"/>
  <c r="E31" i="5"/>
  <c r="D54" i="5"/>
  <c r="D63" i="5" s="1"/>
  <c r="E16" i="5"/>
  <c r="E19" i="5" s="1"/>
  <c r="C37" i="5"/>
  <c r="C35" i="5"/>
  <c r="E29" i="5"/>
  <c r="Q32" i="5"/>
  <c r="R29" i="5" s="1"/>
  <c r="O32" i="5"/>
  <c r="P31" i="5" s="1"/>
  <c r="M32" i="5"/>
  <c r="N30" i="5" s="1"/>
  <c r="Q22" i="5"/>
  <c r="M22" i="5"/>
  <c r="N14" i="5"/>
  <c r="O8" i="5"/>
  <c r="C10" i="5"/>
  <c r="N12" i="5"/>
  <c r="N18" i="5"/>
  <c r="N9" i="5"/>
  <c r="N10" i="5" s="1"/>
  <c r="N13" i="5"/>
  <c r="N21" i="5"/>
  <c r="Q38" i="5" l="1"/>
  <c r="R37" i="5" s="1"/>
  <c r="H35" i="5"/>
  <c r="O21" i="5"/>
  <c r="M45" i="5"/>
  <c r="I32" i="5"/>
  <c r="F63" i="5"/>
  <c r="F73" i="5" s="1"/>
  <c r="M54" i="5"/>
  <c r="M63" i="5" s="1"/>
  <c r="M73" i="5" s="1"/>
  <c r="O11" i="5"/>
  <c r="H11" i="5" s="1"/>
  <c r="E38" i="5"/>
  <c r="G32" i="5"/>
  <c r="L37" i="5"/>
  <c r="E26" i="5"/>
  <c r="C32" i="5"/>
  <c r="L32" i="5" s="1"/>
  <c r="L36" i="5"/>
  <c r="P9" i="5"/>
  <c r="P10" i="5" s="1"/>
  <c r="H8" i="5"/>
  <c r="D73" i="5"/>
  <c r="C38" i="5"/>
  <c r="K63" i="5"/>
  <c r="K73" i="5" s="1"/>
  <c r="E32" i="5"/>
  <c r="M38" i="5"/>
  <c r="N35" i="5" s="1"/>
  <c r="O42" i="5"/>
  <c r="B63" i="5"/>
  <c r="B73" i="5" s="1"/>
  <c r="P18" i="5"/>
  <c r="O38" i="5"/>
  <c r="P35" i="5" s="1"/>
  <c r="R36" i="5"/>
  <c r="R35" i="5"/>
  <c r="R30" i="5"/>
  <c r="P29" i="5"/>
  <c r="P30" i="5"/>
  <c r="R31" i="5"/>
  <c r="N31" i="5"/>
  <c r="N29" i="5"/>
  <c r="P21" i="5"/>
  <c r="P12" i="5"/>
  <c r="L10" i="5"/>
  <c r="C16" i="5"/>
  <c r="C19" i="5" s="1"/>
  <c r="P14" i="5"/>
  <c r="P13" i="5"/>
  <c r="N16" i="5"/>
  <c r="N19" i="5" s="1"/>
  <c r="O45" i="5" l="1"/>
  <c r="O22" i="5"/>
  <c r="H21" i="5"/>
  <c r="H38" i="5"/>
  <c r="O63" i="5"/>
  <c r="O73" i="5" s="1"/>
  <c r="L38" i="5"/>
  <c r="P11" i="5"/>
  <c r="N36" i="5"/>
  <c r="N26" i="5"/>
  <c r="I9" i="5"/>
  <c r="I10" i="5" s="1"/>
  <c r="I12" i="5"/>
  <c r="I13" i="5"/>
  <c r="I11" i="5"/>
  <c r="I18" i="5"/>
  <c r="N37" i="5"/>
  <c r="P36" i="5"/>
  <c r="P37" i="5"/>
  <c r="R38" i="5"/>
  <c r="P32" i="5"/>
  <c r="R32" i="5"/>
  <c r="N32" i="5"/>
  <c r="P16" i="5"/>
  <c r="P19" i="5" s="1"/>
  <c r="L16" i="5"/>
  <c r="R21" i="5"/>
  <c r="R12" i="5"/>
  <c r="R18" i="5"/>
  <c r="R11" i="5"/>
  <c r="R9" i="5"/>
  <c r="R10" i="5" s="1"/>
  <c r="R13" i="5"/>
  <c r="I37" i="5" l="1"/>
  <c r="I36" i="5"/>
  <c r="H45" i="5"/>
  <c r="H22" i="5"/>
  <c r="I21" i="5"/>
  <c r="I35" i="5"/>
  <c r="I38" i="5" s="1"/>
  <c r="N38" i="5"/>
  <c r="P26" i="5"/>
  <c r="P38" i="5"/>
  <c r="L19" i="5" l="1"/>
  <c r="C26" i="5"/>
  <c r="L26" i="5" s="1"/>
  <c r="K3" i="5" l="1"/>
  <c r="I14" i="5" l="1"/>
  <c r="I16" i="5" s="1"/>
  <c r="I19" i="5" s="1"/>
  <c r="R14" i="5"/>
  <c r="R16" i="5" s="1"/>
  <c r="R19" i="5" s="1"/>
  <c r="R26" i="5" l="1"/>
  <c r="I26" i="5"/>
  <c r="H15" i="5" l="1"/>
  <c r="H10" i="5" l="1"/>
  <c r="Q42" i="5" l="1"/>
  <c r="H26" i="5"/>
  <c r="H42" i="5" s="1"/>
  <c r="H54" i="5" s="1"/>
  <c r="H63" i="5" s="1"/>
  <c r="H73" i="5" s="1"/>
  <c r="Q54" i="5" l="1"/>
  <c r="Q63" i="5" s="1"/>
  <c r="Q73" i="5" s="1"/>
</calcChain>
</file>

<file path=xl/sharedStrings.xml><?xml version="1.0" encoding="utf-8"?>
<sst xmlns="http://schemas.openxmlformats.org/spreadsheetml/2006/main" count="130" uniqueCount="123">
  <si>
    <t>Financial figures and key ratios by the quarter for the ALK Group (unaudited)</t>
  </si>
  <si>
    <t>Amounts in DKKm</t>
  </si>
  <si>
    <t>Q1</t>
  </si>
  <si>
    <t>Q2</t>
  </si>
  <si>
    <t>Q3</t>
  </si>
  <si>
    <t>Q4</t>
  </si>
  <si>
    <t>Q1 YTD</t>
  </si>
  <si>
    <t>Q2 YTD</t>
  </si>
  <si>
    <t>Q3 YTD</t>
  </si>
  <si>
    <t>Q4 YTD</t>
  </si>
  <si>
    <t>Income statement</t>
  </si>
  <si>
    <t>Revenue</t>
  </si>
  <si>
    <t>Cost of sales</t>
  </si>
  <si>
    <t>Gross profit</t>
  </si>
  <si>
    <t>Research and development expenses</t>
  </si>
  <si>
    <t>Sales and marketing expenses</t>
  </si>
  <si>
    <t>Administrative expenses</t>
  </si>
  <si>
    <t>Other operating income</t>
  </si>
  <si>
    <t>Profit before tax (EBT)</t>
  </si>
  <si>
    <t>Tax on profit</t>
  </si>
  <si>
    <t>Net profit</t>
  </si>
  <si>
    <t>Cash flow statement</t>
  </si>
  <si>
    <t>Net profit/(loss)</t>
  </si>
  <si>
    <t>Adjustments:</t>
  </si>
  <si>
    <t>Tax on profit/(loss)</t>
  </si>
  <si>
    <t>Financial income and expenses</t>
  </si>
  <si>
    <t>Share-based payments</t>
  </si>
  <si>
    <t>Depreciations, amortization and impairment</t>
  </si>
  <si>
    <t>Net financial items, paid</t>
  </si>
  <si>
    <t>Income taxes, paid</t>
  </si>
  <si>
    <t>Cash flow from operating activities</t>
  </si>
  <si>
    <t>Acquisitions of companies and operations</t>
  </si>
  <si>
    <t>Additions, intangible assets</t>
  </si>
  <si>
    <t>Additions, tangible assets</t>
  </si>
  <si>
    <t>Cash flow from investing activities</t>
  </si>
  <si>
    <t>Free cash flow</t>
  </si>
  <si>
    <t>Dividend paid to shareholders of the parent</t>
  </si>
  <si>
    <t>Change in other financial liabilities</t>
  </si>
  <si>
    <t>Cash flow from financing activities</t>
  </si>
  <si>
    <t>Net cash flow</t>
  </si>
  <si>
    <t>Key figures</t>
  </si>
  <si>
    <t>Earnings per share (EPS) - DKK</t>
  </si>
  <si>
    <t>Diluted earnings per share (DEPS) - DKK</t>
  </si>
  <si>
    <t>Cash flow per share (CFPS) - DKK</t>
  </si>
  <si>
    <t>Average number of employees</t>
  </si>
  <si>
    <t>Invested capital</t>
  </si>
  <si>
    <t>Equity (YTD)</t>
  </si>
  <si>
    <t xml:space="preserve"> </t>
  </si>
  <si>
    <t>Total comprehensive income</t>
  </si>
  <si>
    <t>Shared-based payments</t>
  </si>
  <si>
    <t>Dividend paid</t>
  </si>
  <si>
    <t>Balance sheet (YTD)</t>
  </si>
  <si>
    <t>Non-current assets</t>
  </si>
  <si>
    <t>Goodwill</t>
  </si>
  <si>
    <t>Other intangible assets</t>
  </si>
  <si>
    <t>Land and buildings</t>
  </si>
  <si>
    <t>Plant and machinery</t>
  </si>
  <si>
    <t>Other fixtures and equipment</t>
  </si>
  <si>
    <t>Property, plant and equipment in progress</t>
  </si>
  <si>
    <t>Securities and receivables</t>
  </si>
  <si>
    <t>Total non-current assets</t>
  </si>
  <si>
    <t>Current assets</t>
  </si>
  <si>
    <t>Inventories</t>
  </si>
  <si>
    <t>Trade receivables</t>
  </si>
  <si>
    <t>Receivables from affiliates</t>
  </si>
  <si>
    <t>Income tax receivables</t>
  </si>
  <si>
    <t>Other receivables</t>
  </si>
  <si>
    <t>Prepayments</t>
  </si>
  <si>
    <t>Total current assets</t>
  </si>
  <si>
    <t>Total assets</t>
  </si>
  <si>
    <t>Equity</t>
  </si>
  <si>
    <t>Share capital</t>
  </si>
  <si>
    <t>Other reserves</t>
  </si>
  <si>
    <t>Total equity</t>
  </si>
  <si>
    <t>Non-current liabilities</t>
  </si>
  <si>
    <t>Mortgage debt</t>
  </si>
  <si>
    <t>Bank loans and financial loans</t>
  </si>
  <si>
    <t>Pensions and similar liabilities</t>
  </si>
  <si>
    <t>Other provisions</t>
  </si>
  <si>
    <t>Deferred tax liabilities</t>
  </si>
  <si>
    <t>Other payables</t>
  </si>
  <si>
    <t>Current liabilities</t>
  </si>
  <si>
    <t>Trade payables</t>
  </si>
  <si>
    <t>Income taxes</t>
  </si>
  <si>
    <t>Total liabilities</t>
  </si>
  <si>
    <t>Total equity and liabilities</t>
  </si>
  <si>
    <t>EBITDA-margin - %</t>
  </si>
  <si>
    <t>Revenue by market:</t>
  </si>
  <si>
    <t>Revenue by product line:</t>
  </si>
  <si>
    <t>Change in financial assets</t>
  </si>
  <si>
    <t>Deferred tax assets</t>
  </si>
  <si>
    <t>Restated</t>
  </si>
  <si>
    <t>Net profit, continuing operations</t>
  </si>
  <si>
    <t>Net profit, past discontinued operations</t>
  </si>
  <si>
    <t>Earnings per share (EPS), continuing operations - DKK</t>
  </si>
  <si>
    <t>Diluted earnings per share (DEPS), continuing operations - DKK</t>
  </si>
  <si>
    <t>Cash flow per share (CFPS), continuing operations - DKK</t>
  </si>
  <si>
    <t>Change in provisions and payables from past 
discontinued operations</t>
  </si>
  <si>
    <t xml:space="preserve">Changes in working capital </t>
  </si>
  <si>
    <t>Equity at period end</t>
  </si>
  <si>
    <t>Currency translation adjustment</t>
  </si>
  <si>
    <t>Net financial items</t>
  </si>
  <si>
    <t>Other operating expenses</t>
  </si>
  <si>
    <t>Europe</t>
  </si>
  <si>
    <t>North America</t>
  </si>
  <si>
    <t>International markets</t>
  </si>
  <si>
    <t xml:space="preserve">SCIT/SLIT - drops </t>
  </si>
  <si>
    <t>SLIT tablets</t>
  </si>
  <si>
    <t>Other products and services</t>
  </si>
  <si>
    <t>Tax related to items recognised direct in equity</t>
  </si>
  <si>
    <t>Dividend on treasury shares</t>
  </si>
  <si>
    <t>Sale of treasury shares</t>
  </si>
  <si>
    <t>Reversal of accounting gain on sales of companies and operations</t>
  </si>
  <si>
    <t>Cash and marketable securities</t>
  </si>
  <si>
    <t>Sale of assets</t>
  </si>
  <si>
    <t>Emission of shares</t>
  </si>
  <si>
    <t xml:space="preserve">Change in marketable securities </t>
  </si>
  <si>
    <t>Operating profit (EBIT)</t>
  </si>
  <si>
    <t>Emission of shares, net</t>
  </si>
  <si>
    <t>Equity at 1 January 2018</t>
  </si>
  <si>
    <t>Exercise of share options and settlement of Restricted Stock Units</t>
  </si>
  <si>
    <t>Changes in provisions (Other adjustments)</t>
  </si>
  <si>
    <t>Share options and Restricted Stock Units settled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</si>
</sst>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_);_(@_)"/>
    <numFmt numFmtId="168" formatCode="_([$€-2]\ * #,##0.00_);_([$€-2]\ * \(#,##0.00\);_([$€-2]\ * &quot;-&quot;??_)"/>
    <numFmt numFmtId="169" formatCode="###,000"/>
    <numFmt numFmtId="170" formatCode="_(* #,##0.00_);_(* \(#,##0.00\);_(* &quot;-&quot;_);_(@_)"/>
  </numFmts>
  <fonts count="28">
    <font>
      <sz val="10"/>
      <name val="Arial"/>
    </font>
    <font>
      <sz val="10"/>
      <name val="Arial"/>
      <family val="2"/>
    </font>
    <font>
      <i/>
      <sz val="8"/>
      <color indexed="18"/>
      <name val="Clarendon Condensed"/>
      <family val="1"/>
    </font>
    <font>
      <sz val="12"/>
      <color indexed="58"/>
      <name val="Arial"/>
      <family val="2"/>
    </font>
    <font>
      <b/>
      <sz val="10"/>
      <name val="Arial"/>
      <family val="2"/>
    </font>
    <font>
      <b/>
      <sz val="8.5"/>
      <color indexed="45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sz val="10"/>
      <name val="Arial"/>
      <family val="2"/>
    </font>
    <font>
      <b/>
      <u/>
      <sz val="8.5"/>
      <name val="Arial"/>
      <family val="2"/>
    </font>
    <font>
      <b/>
      <i/>
      <sz val="8.5"/>
      <name val="Arial"/>
      <family val="2"/>
    </font>
    <font>
      <i/>
      <sz val="8.5"/>
      <name val="Arial"/>
      <family val="2"/>
    </font>
    <font>
      <i/>
      <sz val="7"/>
      <name val="Arial"/>
      <family val="2"/>
    </font>
    <font>
      <i/>
      <sz val="10"/>
      <name val="Arial"/>
      <family val="2"/>
    </font>
    <font>
      <sz val="8.5"/>
      <name val="Arial"/>
      <family val="2"/>
    </font>
    <font>
      <b/>
      <sz val="8"/>
      <color rgb="FF1F497D"/>
      <name val="Verdana"/>
      <family val="2"/>
      <charset val="238"/>
    </font>
    <font>
      <sz val="8"/>
      <color rgb="FF1F497D"/>
      <name val="Verdana"/>
      <family val="2"/>
      <charset val="238"/>
    </font>
    <font>
      <sz val="8"/>
      <color rgb="FF000000"/>
      <name val="Verdana"/>
      <family val="2"/>
      <charset val="238"/>
    </font>
    <font>
      <b/>
      <sz val="8"/>
      <color rgb="FF00CC00"/>
      <name val="Verdana"/>
      <family val="2"/>
      <charset val="238"/>
    </font>
    <font>
      <b/>
      <sz val="8"/>
      <color rgb="FF33CC33"/>
      <name val="Verdana"/>
      <family val="2"/>
      <charset val="238"/>
    </font>
    <font>
      <b/>
      <sz val="8"/>
      <color rgb="FFFF9900"/>
      <name val="Verdana"/>
      <family val="2"/>
      <charset val="238"/>
    </font>
    <font>
      <b/>
      <sz val="8"/>
      <color rgb="FFFF0000"/>
      <name val="Verdana"/>
      <family val="2"/>
      <charset val="238"/>
    </font>
    <font>
      <sz val="8"/>
      <color rgb="FF000000"/>
      <name val="Arial"/>
      <family val="2"/>
      <charset val="238"/>
    </font>
    <font>
      <i/>
      <sz val="8"/>
      <color rgb="FF000000"/>
      <name val="Verdana"/>
      <family val="2"/>
      <charset val="238"/>
    </font>
    <font>
      <b/>
      <i/>
      <sz val="8"/>
      <color rgb="FF000000"/>
      <name val="Verdana"/>
      <family val="2"/>
      <charset val="238"/>
    </font>
    <font>
      <b/>
      <i/>
      <sz val="8"/>
      <color rgb="FF1F497D"/>
      <name val="Verdana"/>
      <family val="2"/>
      <charset val="238"/>
    </font>
    <font>
      <i/>
      <sz val="8"/>
      <color rgb="FF1F497D"/>
      <name val="Verdana"/>
      <family val="2"/>
      <charset val="238"/>
    </font>
    <font>
      <b/>
      <sz val="10"/>
      <color rgb="FFFF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8092AC"/>
        <bgColor indexed="64"/>
      </patternFill>
    </fill>
  </fills>
  <borders count="32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165" fontId="0" fillId="0" borderId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" fontId="2" fillId="2" borderId="1" applyNumberFormat="0" applyProtection="0">
      <alignment horizontal="right" vertical="center"/>
    </xf>
    <xf numFmtId="0" fontId="15" fillId="8" borderId="27" applyNumberFormat="0" applyAlignment="0" applyProtection="0">
      <alignment horizontal="left" vertical="center" indent="1"/>
    </xf>
    <xf numFmtId="169" fontId="16" fillId="0" borderId="28" applyNumberFormat="0" applyProtection="0">
      <alignment horizontal="right" vertical="center"/>
    </xf>
    <xf numFmtId="169" fontId="15" fillId="0" borderId="29" applyNumberFormat="0" applyProtection="0">
      <alignment horizontal="right" vertical="center"/>
    </xf>
    <xf numFmtId="0" fontId="17" fillId="9" borderId="29" applyNumberFormat="0" applyAlignment="0" applyProtection="0">
      <alignment horizontal="left" vertical="center" indent="1"/>
    </xf>
    <xf numFmtId="0" fontId="17" fillId="10" borderId="29" applyNumberFormat="0" applyAlignment="0" applyProtection="0">
      <alignment horizontal="left" vertical="center" indent="1"/>
    </xf>
    <xf numFmtId="169" fontId="16" fillId="11" borderId="28" applyNumberFormat="0" applyBorder="0" applyProtection="0">
      <alignment horizontal="right" vertical="center"/>
    </xf>
    <xf numFmtId="0" fontId="17" fillId="9" borderId="29" applyNumberFormat="0" applyAlignment="0" applyProtection="0">
      <alignment horizontal="left" vertical="center" indent="1"/>
    </xf>
    <xf numFmtId="169" fontId="15" fillId="10" borderId="29" applyNumberFormat="0" applyProtection="0">
      <alignment horizontal="right" vertical="center"/>
    </xf>
    <xf numFmtId="169" fontId="15" fillId="11" borderId="29" applyNumberFormat="0" applyBorder="0" applyProtection="0">
      <alignment horizontal="right" vertical="center"/>
    </xf>
    <xf numFmtId="169" fontId="18" fillId="12" borderId="30" applyNumberFormat="0" applyBorder="0" applyAlignment="0" applyProtection="0">
      <alignment horizontal="right" vertical="center" indent="1"/>
    </xf>
    <xf numFmtId="169" fontId="19" fillId="13" borderId="30" applyNumberFormat="0" applyBorder="0" applyAlignment="0" applyProtection="0">
      <alignment horizontal="right" vertical="center" indent="1"/>
    </xf>
    <xf numFmtId="169" fontId="19" fillId="14" borderId="30" applyNumberFormat="0" applyBorder="0" applyAlignment="0" applyProtection="0">
      <alignment horizontal="right" vertical="center" indent="1"/>
    </xf>
    <xf numFmtId="169" fontId="20" fillId="15" borderId="30" applyNumberFormat="0" applyBorder="0" applyAlignment="0" applyProtection="0">
      <alignment horizontal="right" vertical="center" indent="1"/>
    </xf>
    <xf numFmtId="169" fontId="20" fillId="16" borderId="30" applyNumberFormat="0" applyBorder="0" applyAlignment="0" applyProtection="0">
      <alignment horizontal="right" vertical="center" indent="1"/>
    </xf>
    <xf numFmtId="169" fontId="20" fillId="17" borderId="30" applyNumberFormat="0" applyBorder="0" applyAlignment="0" applyProtection="0">
      <alignment horizontal="right" vertical="center" indent="1"/>
    </xf>
    <xf numFmtId="169" fontId="21" fillId="18" borderId="30" applyNumberFormat="0" applyBorder="0" applyAlignment="0" applyProtection="0">
      <alignment horizontal="right" vertical="center" indent="1"/>
    </xf>
    <xf numFmtId="169" fontId="21" fillId="19" borderId="30" applyNumberFormat="0" applyBorder="0" applyAlignment="0" applyProtection="0">
      <alignment horizontal="right" vertical="center" indent="1"/>
    </xf>
    <xf numFmtId="169" fontId="21" fillId="20" borderId="30" applyNumberFormat="0" applyBorder="0" applyAlignment="0" applyProtection="0">
      <alignment horizontal="right" vertical="center" indent="1"/>
    </xf>
    <xf numFmtId="0" fontId="22" fillId="0" borderId="27" applyNumberFormat="0" applyFont="0" applyFill="0" applyAlignment="0" applyProtection="0"/>
    <xf numFmtId="169" fontId="16" fillId="21" borderId="27" applyNumberFormat="0" applyAlignment="0" applyProtection="0">
      <alignment horizontal="left" vertical="center" indent="1"/>
    </xf>
    <xf numFmtId="0" fontId="15" fillId="8" borderId="29" applyNumberFormat="0" applyAlignment="0" applyProtection="0">
      <alignment horizontal="left" vertical="center" indent="1"/>
    </xf>
    <xf numFmtId="0" fontId="17" fillId="22" borderId="27" applyNumberFormat="0" applyAlignment="0" applyProtection="0">
      <alignment horizontal="left" vertical="center" indent="1"/>
    </xf>
    <xf numFmtId="0" fontId="17" fillId="23" borderId="27" applyNumberFormat="0" applyAlignment="0" applyProtection="0">
      <alignment horizontal="left" vertical="center" indent="1"/>
    </xf>
    <xf numFmtId="0" fontId="17" fillId="24" borderId="27" applyNumberFormat="0" applyAlignment="0" applyProtection="0">
      <alignment horizontal="left" vertical="center" indent="1"/>
    </xf>
    <xf numFmtId="0" fontId="17" fillId="11" borderId="27" applyNumberFormat="0" applyAlignment="0" applyProtection="0">
      <alignment horizontal="left" vertical="center" indent="1"/>
    </xf>
    <xf numFmtId="0" fontId="17" fillId="10" borderId="29" applyNumberFormat="0" applyAlignment="0" applyProtection="0">
      <alignment horizontal="left" vertical="center" indent="1"/>
    </xf>
    <xf numFmtId="0" fontId="23" fillId="0" borderId="31" applyNumberFormat="0" applyFill="0" applyBorder="0" applyAlignment="0" applyProtection="0"/>
    <xf numFmtId="0" fontId="24" fillId="0" borderId="31" applyNumberFormat="0" applyBorder="0" applyAlignment="0" applyProtection="0"/>
    <xf numFmtId="0" fontId="23" fillId="9" borderId="29" applyNumberFormat="0" applyAlignment="0" applyProtection="0">
      <alignment horizontal="left" vertical="center" indent="1"/>
    </xf>
    <xf numFmtId="0" fontId="23" fillId="9" borderId="29" applyNumberFormat="0" applyAlignment="0" applyProtection="0">
      <alignment horizontal="left" vertical="center" indent="1"/>
    </xf>
    <xf numFmtId="0" fontId="23" fillId="10" borderId="29" applyNumberFormat="0" applyAlignment="0" applyProtection="0">
      <alignment horizontal="left" vertical="center" indent="1"/>
    </xf>
    <xf numFmtId="169" fontId="25" fillId="10" borderId="29" applyNumberFormat="0" applyProtection="0">
      <alignment horizontal="right" vertical="center"/>
    </xf>
    <xf numFmtId="169" fontId="26" fillId="11" borderId="28" applyNumberFormat="0" applyBorder="0" applyProtection="0">
      <alignment horizontal="right" vertical="center"/>
    </xf>
    <xf numFmtId="169" fontId="25" fillId="11" borderId="29" applyNumberFormat="0" applyBorder="0" applyProtection="0">
      <alignment horizontal="right" vertical="center"/>
    </xf>
    <xf numFmtId="169" fontId="16" fillId="0" borderId="28" applyNumberFormat="0" applyFill="0" applyBorder="0" applyAlignment="0" applyProtection="0">
      <alignment horizontal="right" vertical="center"/>
    </xf>
    <xf numFmtId="169" fontId="16" fillId="0" borderId="28" applyNumberFormat="0" applyFill="0" applyBorder="0" applyAlignment="0" applyProtection="0">
      <alignment horizontal="right" vertical="center"/>
    </xf>
  </cellStyleXfs>
  <cellXfs count="263">
    <xf numFmtId="165" fontId="0" fillId="0" borderId="0" xfId="0"/>
    <xf numFmtId="49" fontId="3" fillId="3" borderId="0" xfId="0" applyNumberFormat="1" applyFont="1" applyFill="1"/>
    <xf numFmtId="165" fontId="0" fillId="3" borderId="0" xfId="0" applyFill="1"/>
    <xf numFmtId="165" fontId="0" fillId="3" borderId="0" xfId="0" applyFill="1" applyBorder="1"/>
    <xf numFmtId="49" fontId="4" fillId="3" borderId="0" xfId="0" applyNumberFormat="1" applyFont="1" applyFill="1"/>
    <xf numFmtId="165" fontId="0" fillId="3" borderId="0" xfId="0" applyFill="1" applyBorder="1" applyAlignment="1">
      <alignment horizontal="right"/>
    </xf>
    <xf numFmtId="12" fontId="6" fillId="3" borderId="0" xfId="0" quotePrefix="1" applyNumberFormat="1" applyFont="1" applyFill="1" applyAlignment="1"/>
    <xf numFmtId="0" fontId="7" fillId="3" borderId="0" xfId="0" applyNumberFormat="1" applyFont="1" applyFill="1"/>
    <xf numFmtId="164" fontId="6" fillId="3" borderId="0" xfId="0" applyNumberFormat="1" applyFont="1" applyFill="1" applyBorder="1" applyAlignment="1">
      <alignment horizontal="right"/>
    </xf>
    <xf numFmtId="165" fontId="4" fillId="3" borderId="0" xfId="0" applyFont="1" applyFill="1"/>
    <xf numFmtId="165" fontId="8" fillId="3" borderId="0" xfId="0" applyFont="1" applyFill="1" applyAlignment="1">
      <alignment horizontal="right"/>
    </xf>
    <xf numFmtId="165" fontId="8" fillId="3" borderId="0" xfId="0" applyFont="1" applyFill="1" applyBorder="1" applyAlignment="1">
      <alignment horizontal="right"/>
    </xf>
    <xf numFmtId="0" fontId="9" fillId="3" borderId="0" xfId="0" applyNumberFormat="1" applyFont="1" applyFill="1"/>
    <xf numFmtId="0" fontId="6" fillId="3" borderId="0" xfId="0" applyNumberFormat="1" applyFont="1" applyFill="1"/>
    <xf numFmtId="164" fontId="6" fillId="4" borderId="2" xfId="0" applyNumberFormat="1" applyFont="1" applyFill="1" applyBorder="1" applyAlignment="1"/>
    <xf numFmtId="9" fontId="10" fillId="4" borderId="3" xfId="4" applyFont="1" applyFill="1" applyBorder="1" applyAlignment="1"/>
    <xf numFmtId="164" fontId="6" fillId="5" borderId="3" xfId="0" applyNumberFormat="1" applyFont="1" applyFill="1" applyBorder="1" applyAlignment="1"/>
    <xf numFmtId="9" fontId="10" fillId="5" borderId="3" xfId="4" applyFont="1" applyFill="1" applyBorder="1" applyAlignment="1"/>
    <xf numFmtId="9" fontId="10" fillId="5" borderId="4" xfId="4" applyFont="1" applyFill="1" applyBorder="1" applyAlignment="1"/>
    <xf numFmtId="9" fontId="10" fillId="3" borderId="0" xfId="4" applyFont="1" applyFill="1" applyBorder="1" applyAlignment="1"/>
    <xf numFmtId="164" fontId="6" fillId="5" borderId="5" xfId="0" applyNumberFormat="1" applyFont="1" applyFill="1" applyBorder="1" applyAlignment="1"/>
    <xf numFmtId="9" fontId="10" fillId="5" borderId="6" xfId="4" applyFont="1" applyFill="1" applyBorder="1" applyAlignment="1"/>
    <xf numFmtId="164" fontId="7" fillId="4" borderId="7" xfId="0" applyNumberFormat="1" applyFont="1" applyFill="1" applyBorder="1" applyAlignment="1"/>
    <xf numFmtId="9" fontId="11" fillId="4" borderId="8" xfId="4" applyFont="1" applyFill="1" applyBorder="1" applyAlignment="1"/>
    <xf numFmtId="164" fontId="7" fillId="5" borderId="8" xfId="0" applyNumberFormat="1" applyFont="1" applyFill="1" applyBorder="1" applyAlignment="1"/>
    <xf numFmtId="9" fontId="11" fillId="5" borderId="8" xfId="4" applyFont="1" applyFill="1" applyBorder="1" applyAlignment="1"/>
    <xf numFmtId="9" fontId="11" fillId="5" borderId="9" xfId="4" applyFont="1" applyFill="1" applyBorder="1" applyAlignment="1"/>
    <xf numFmtId="9" fontId="11" fillId="3" borderId="0" xfId="4" applyFont="1" applyFill="1" applyBorder="1" applyAlignment="1"/>
    <xf numFmtId="164" fontId="7" fillId="5" borderId="10" xfId="0" applyNumberFormat="1" applyFont="1" applyFill="1" applyBorder="1" applyAlignment="1"/>
    <xf numFmtId="9" fontId="11" fillId="5" borderId="11" xfId="4" applyFont="1" applyFill="1" applyBorder="1" applyAlignment="1"/>
    <xf numFmtId="164" fontId="6" fillId="4" borderId="12" xfId="0" applyNumberFormat="1" applyFont="1" applyFill="1" applyBorder="1" applyAlignment="1"/>
    <xf numFmtId="9" fontId="10" fillId="4" borderId="0" xfId="4" applyFont="1" applyFill="1" applyBorder="1" applyAlignment="1"/>
    <xf numFmtId="9" fontId="10" fillId="5" borderId="0" xfId="4" applyFont="1" applyFill="1" applyBorder="1" applyAlignment="1"/>
    <xf numFmtId="9" fontId="10" fillId="5" borderId="13" xfId="4" applyFont="1" applyFill="1" applyBorder="1" applyAlignment="1"/>
    <xf numFmtId="9" fontId="10" fillId="5" borderId="15" xfId="4" applyFont="1" applyFill="1" applyBorder="1" applyAlignment="1"/>
    <xf numFmtId="164" fontId="7" fillId="4" borderId="12" xfId="0" applyNumberFormat="1" applyFont="1" applyFill="1" applyBorder="1" applyAlignment="1"/>
    <xf numFmtId="9" fontId="11" fillId="4" borderId="0" xfId="4" applyFont="1" applyFill="1" applyBorder="1" applyAlignment="1"/>
    <xf numFmtId="164" fontId="7" fillId="5" borderId="0" xfId="0" applyNumberFormat="1" applyFont="1" applyFill="1" applyBorder="1" applyAlignment="1"/>
    <xf numFmtId="9" fontId="11" fillId="5" borderId="0" xfId="4" applyFont="1" applyFill="1" applyBorder="1" applyAlignment="1"/>
    <xf numFmtId="9" fontId="11" fillId="5" borderId="13" xfId="4" applyFont="1" applyFill="1" applyBorder="1" applyAlignment="1"/>
    <xf numFmtId="164" fontId="7" fillId="5" borderId="14" xfId="0" applyNumberFormat="1" applyFont="1" applyFill="1" applyBorder="1" applyAlignment="1"/>
    <xf numFmtId="9" fontId="11" fillId="5" borderId="15" xfId="4" applyFont="1" applyFill="1" applyBorder="1" applyAlignment="1"/>
    <xf numFmtId="0" fontId="7" fillId="3" borderId="0" xfId="0" applyNumberFormat="1" applyFont="1" applyFill="1" applyBorder="1"/>
    <xf numFmtId="0" fontId="6" fillId="3" borderId="0" xfId="0" applyNumberFormat="1" applyFont="1" applyFill="1" applyAlignment="1">
      <alignment wrapText="1"/>
    </xf>
    <xf numFmtId="0" fontId="7" fillId="3" borderId="0" xfId="0" applyNumberFormat="1" applyFont="1" applyFill="1" applyAlignment="1">
      <alignment wrapText="1"/>
    </xf>
    <xf numFmtId="9" fontId="12" fillId="4" borderId="7" xfId="4" quotePrefix="1" applyFont="1" applyFill="1" applyBorder="1" applyAlignment="1"/>
    <xf numFmtId="9" fontId="12" fillId="4" borderId="8" xfId="4" quotePrefix="1" applyFont="1" applyFill="1" applyBorder="1" applyAlignment="1"/>
    <xf numFmtId="9" fontId="12" fillId="5" borderId="8" xfId="4" quotePrefix="1" applyFont="1" applyFill="1" applyBorder="1" applyAlignment="1"/>
    <xf numFmtId="9" fontId="12" fillId="5" borderId="9" xfId="4" quotePrefix="1" applyFont="1" applyFill="1" applyBorder="1" applyAlignment="1"/>
    <xf numFmtId="9" fontId="12" fillId="3" borderId="0" xfId="4" quotePrefix="1" applyFont="1" applyFill="1" applyBorder="1" applyAlignment="1"/>
    <xf numFmtId="165" fontId="13" fillId="3" borderId="0" xfId="0" applyFont="1" applyFill="1"/>
    <xf numFmtId="0" fontId="6" fillId="3" borderId="0" xfId="0" applyNumberFormat="1" applyFont="1" applyFill="1" applyBorder="1" applyAlignment="1">
      <alignment horizontal="left"/>
    </xf>
    <xf numFmtId="164" fontId="6" fillId="4" borderId="16" xfId="0" applyNumberFormat="1" applyFont="1" applyFill="1" applyBorder="1" applyAlignment="1"/>
    <xf numFmtId="9" fontId="10" fillId="4" borderId="17" xfId="4" applyFont="1" applyFill="1" applyBorder="1" applyAlignment="1"/>
    <xf numFmtId="164" fontId="6" fillId="5" borderId="17" xfId="0" applyNumberFormat="1" applyFont="1" applyFill="1" applyBorder="1" applyAlignment="1"/>
    <xf numFmtId="9" fontId="10" fillId="5" borderId="17" xfId="4" applyFont="1" applyFill="1" applyBorder="1" applyAlignment="1"/>
    <xf numFmtId="9" fontId="10" fillId="5" borderId="18" xfId="4" applyFont="1" applyFill="1" applyBorder="1" applyAlignment="1"/>
    <xf numFmtId="164" fontId="6" fillId="5" borderId="19" xfId="0" applyNumberFormat="1" applyFont="1" applyFill="1" applyBorder="1" applyAlignment="1"/>
    <xf numFmtId="9" fontId="10" fillId="5" borderId="20" xfId="4" applyFont="1" applyFill="1" applyBorder="1" applyAlignment="1"/>
    <xf numFmtId="164" fontId="7" fillId="3" borderId="0" xfId="0" applyNumberFormat="1" applyFont="1" applyFill="1" applyAlignment="1"/>
    <xf numFmtId="164" fontId="7" fillId="3" borderId="0" xfId="0" applyNumberFormat="1" applyFont="1" applyFill="1" applyBorder="1" applyAlignment="1"/>
    <xf numFmtId="164" fontId="8" fillId="3" borderId="0" xfId="0" applyNumberFormat="1" applyFont="1" applyFill="1" applyAlignment="1"/>
    <xf numFmtId="164" fontId="8" fillId="3" borderId="0" xfId="0" applyNumberFormat="1" applyFont="1" applyFill="1" applyBorder="1" applyAlignment="1"/>
    <xf numFmtId="164" fontId="8" fillId="3" borderId="14" xfId="0" applyNumberFormat="1" applyFont="1" applyFill="1" applyBorder="1" applyAlignment="1"/>
    <xf numFmtId="164" fontId="8" fillId="3" borderId="15" xfId="0" applyNumberFormat="1" applyFont="1" applyFill="1" applyBorder="1" applyAlignment="1"/>
    <xf numFmtId="164" fontId="7" fillId="4" borderId="2" xfId="0" applyNumberFormat="1" applyFont="1" applyFill="1" applyBorder="1" applyAlignment="1"/>
    <xf numFmtId="164" fontId="7" fillId="5" borderId="3" xfId="0" applyNumberFormat="1" applyFont="1" applyFill="1" applyBorder="1" applyAlignment="1"/>
    <xf numFmtId="164" fontId="7" fillId="5" borderId="21" xfId="0" applyNumberFormat="1" applyFont="1" applyFill="1" applyBorder="1" applyAlignment="1"/>
    <xf numFmtId="9" fontId="10" fillId="4" borderId="17" xfId="0" applyNumberFormat="1" applyFont="1" applyFill="1" applyBorder="1" applyAlignment="1"/>
    <xf numFmtId="9" fontId="10" fillId="5" borderId="17" xfId="0" applyNumberFormat="1" applyFont="1" applyFill="1" applyBorder="1" applyAlignment="1"/>
    <xf numFmtId="9" fontId="10" fillId="5" borderId="18" xfId="0" applyNumberFormat="1" applyFont="1" applyFill="1" applyBorder="1" applyAlignment="1"/>
    <xf numFmtId="164" fontId="6" fillId="3" borderId="0" xfId="0" applyNumberFormat="1" applyFont="1" applyFill="1" applyBorder="1" applyAlignment="1"/>
    <xf numFmtId="9" fontId="10" fillId="5" borderId="20" xfId="0" applyNumberFormat="1" applyFont="1" applyFill="1" applyBorder="1" applyAlignment="1"/>
    <xf numFmtId="164" fontId="6" fillId="5" borderId="22" xfId="0" applyNumberFormat="1" applyFont="1" applyFill="1" applyBorder="1" applyAlignment="1"/>
    <xf numFmtId="9" fontId="10" fillId="5" borderId="23" xfId="0" applyNumberFormat="1" applyFont="1" applyFill="1" applyBorder="1" applyAlignment="1"/>
    <xf numFmtId="0" fontId="6" fillId="3" borderId="0" xfId="3" applyNumberFormat="1" applyFont="1" applyFill="1"/>
    <xf numFmtId="164" fontId="6" fillId="4" borderId="2" xfId="3" applyNumberFormat="1" applyFont="1" applyFill="1" applyBorder="1" applyAlignment="1"/>
    <xf numFmtId="164" fontId="6" fillId="4" borderId="3" xfId="3" applyNumberFormat="1" applyFont="1" applyFill="1" applyBorder="1" applyAlignment="1"/>
    <xf numFmtId="164" fontId="6" fillId="5" borderId="3" xfId="3" applyNumberFormat="1" applyFont="1" applyFill="1" applyBorder="1" applyAlignment="1"/>
    <xf numFmtId="164" fontId="6" fillId="5" borderId="4" xfId="3" applyNumberFormat="1" applyFont="1" applyFill="1" applyBorder="1" applyAlignment="1"/>
    <xf numFmtId="164" fontId="6" fillId="3" borderId="0" xfId="3" applyNumberFormat="1" applyFont="1" applyFill="1" applyBorder="1" applyAlignment="1"/>
    <xf numFmtId="164" fontId="6" fillId="5" borderId="5" xfId="3" applyNumberFormat="1" applyFont="1" applyFill="1" applyBorder="1" applyAlignment="1"/>
    <xf numFmtId="164" fontId="6" fillId="5" borderId="6" xfId="3" applyNumberFormat="1" applyFont="1" applyFill="1" applyBorder="1" applyAlignment="1"/>
    <xf numFmtId="0" fontId="7" fillId="3" borderId="0" xfId="3" applyNumberFormat="1" applyFont="1" applyFill="1"/>
    <xf numFmtId="164" fontId="7" fillId="4" borderId="12" xfId="3" applyNumberFormat="1" applyFont="1" applyFill="1" applyBorder="1" applyAlignment="1"/>
    <xf numFmtId="164" fontId="7" fillId="4" borderId="0" xfId="3" applyNumberFormat="1" applyFont="1" applyFill="1" applyBorder="1" applyAlignment="1"/>
    <xf numFmtId="164" fontId="7" fillId="5" borderId="0" xfId="3" applyNumberFormat="1" applyFont="1" applyFill="1" applyBorder="1" applyAlignment="1"/>
    <xf numFmtId="164" fontId="7" fillId="5" borderId="13" xfId="3" applyNumberFormat="1" applyFont="1" applyFill="1" applyBorder="1" applyAlignment="1"/>
    <xf numFmtId="164" fontId="7" fillId="3" borderId="0" xfId="3" applyNumberFormat="1" applyFont="1" applyFill="1" applyBorder="1" applyAlignment="1"/>
    <xf numFmtId="164" fontId="7" fillId="5" borderId="14" xfId="3" applyNumberFormat="1" applyFont="1" applyFill="1" applyBorder="1" applyAlignment="1"/>
    <xf numFmtId="164" fontId="7" fillId="5" borderId="15" xfId="3" applyNumberFormat="1" applyFont="1" applyFill="1" applyBorder="1" applyAlignment="1"/>
    <xf numFmtId="164" fontId="7" fillId="4" borderId="7" xfId="3" applyNumberFormat="1" applyFont="1" applyFill="1" applyBorder="1" applyAlignment="1"/>
    <xf numFmtId="164" fontId="7" fillId="4" borderId="8" xfId="3" applyNumberFormat="1" applyFont="1" applyFill="1" applyBorder="1" applyAlignment="1"/>
    <xf numFmtId="164" fontId="7" fillId="5" borderId="8" xfId="3" applyNumberFormat="1" applyFont="1" applyFill="1" applyBorder="1" applyAlignment="1"/>
    <xf numFmtId="164" fontId="7" fillId="5" borderId="9" xfId="3" applyNumberFormat="1" applyFont="1" applyFill="1" applyBorder="1" applyAlignment="1"/>
    <xf numFmtId="164" fontId="7" fillId="5" borderId="10" xfId="3" applyNumberFormat="1" applyFont="1" applyFill="1" applyBorder="1" applyAlignment="1"/>
    <xf numFmtId="164" fontId="7" fillId="5" borderId="11" xfId="3" applyNumberFormat="1" applyFont="1" applyFill="1" applyBorder="1" applyAlignment="1"/>
    <xf numFmtId="164" fontId="6" fillId="4" borderId="12" xfId="3" applyNumberFormat="1" applyFont="1" applyFill="1" applyBorder="1" applyAlignment="1"/>
    <xf numFmtId="164" fontId="6" fillId="4" borderId="0" xfId="3" applyNumberFormat="1" applyFont="1" applyFill="1" applyBorder="1" applyAlignment="1"/>
    <xf numFmtId="164" fontId="6" fillId="5" borderId="0" xfId="3" applyNumberFormat="1" applyFont="1" applyFill="1" applyBorder="1" applyAlignment="1"/>
    <xf numFmtId="164" fontId="6" fillId="5" borderId="13" xfId="3" applyNumberFormat="1" applyFont="1" applyFill="1" applyBorder="1" applyAlignment="1"/>
    <xf numFmtId="164" fontId="6" fillId="5" borderId="14" xfId="3" applyNumberFormat="1" applyFont="1" applyFill="1" applyBorder="1" applyAlignment="1"/>
    <xf numFmtId="164" fontId="6" fillId="5" borderId="15" xfId="3" applyNumberFormat="1" applyFont="1" applyFill="1" applyBorder="1" applyAlignment="1"/>
    <xf numFmtId="164" fontId="6" fillId="4" borderId="16" xfId="1" applyNumberFormat="1" applyFont="1" applyFill="1" applyBorder="1" applyAlignment="1"/>
    <xf numFmtId="164" fontId="6" fillId="4" borderId="17" xfId="1" applyNumberFormat="1" applyFont="1" applyFill="1" applyBorder="1" applyAlignment="1"/>
    <xf numFmtId="164" fontId="6" fillId="5" borderId="17" xfId="1" applyNumberFormat="1" applyFont="1" applyFill="1" applyBorder="1" applyAlignment="1"/>
    <xf numFmtId="164" fontId="6" fillId="5" borderId="18" xfId="1" applyNumberFormat="1" applyFont="1" applyFill="1" applyBorder="1" applyAlignment="1"/>
    <xf numFmtId="164" fontId="6" fillId="3" borderId="0" xfId="1" applyNumberFormat="1" applyFont="1" applyFill="1" applyBorder="1" applyAlignment="1"/>
    <xf numFmtId="164" fontId="6" fillId="5" borderId="19" xfId="1" applyNumberFormat="1" applyFont="1" applyFill="1" applyBorder="1" applyAlignment="1"/>
    <xf numFmtId="164" fontId="6" fillId="5" borderId="20" xfId="1" applyNumberFormat="1" applyFont="1" applyFill="1" applyBorder="1" applyAlignment="1"/>
    <xf numFmtId="164" fontId="6" fillId="4" borderId="7" xfId="3" applyNumberFormat="1" applyFont="1" applyFill="1" applyBorder="1" applyAlignment="1"/>
    <xf numFmtId="164" fontId="6" fillId="4" borderId="8" xfId="3" applyNumberFormat="1" applyFont="1" applyFill="1" applyBorder="1" applyAlignment="1"/>
    <xf numFmtId="164" fontId="6" fillId="5" borderId="8" xfId="3" applyNumberFormat="1" applyFont="1" applyFill="1" applyBorder="1" applyAlignment="1"/>
    <xf numFmtId="164" fontId="6" fillId="5" borderId="9" xfId="3" applyNumberFormat="1" applyFont="1" applyFill="1" applyBorder="1" applyAlignment="1"/>
    <xf numFmtId="164" fontId="6" fillId="5" borderId="10" xfId="3" applyNumberFormat="1" applyFont="1" applyFill="1" applyBorder="1" applyAlignment="1"/>
    <xf numFmtId="164" fontId="6" fillId="5" borderId="11" xfId="3" applyNumberFormat="1" applyFont="1" applyFill="1" applyBorder="1" applyAlignment="1"/>
    <xf numFmtId="164" fontId="6" fillId="4" borderId="7" xfId="1" applyNumberFormat="1" applyFont="1" applyFill="1" applyBorder="1" applyAlignment="1"/>
    <xf numFmtId="164" fontId="6" fillId="4" borderId="8" xfId="1" applyNumberFormat="1" applyFont="1" applyFill="1" applyBorder="1" applyAlignment="1"/>
    <xf numFmtId="164" fontId="6" fillId="5" borderId="8" xfId="1" applyNumberFormat="1" applyFont="1" applyFill="1" applyBorder="1" applyAlignment="1"/>
    <xf numFmtId="164" fontId="6" fillId="5" borderId="9" xfId="1" applyNumberFormat="1" applyFont="1" applyFill="1" applyBorder="1" applyAlignment="1"/>
    <xf numFmtId="164" fontId="6" fillId="5" borderId="10" xfId="1" applyNumberFormat="1" applyFont="1" applyFill="1" applyBorder="1" applyAlignment="1"/>
    <xf numFmtId="164" fontId="6" fillId="5" borderId="11" xfId="1" applyNumberFormat="1" applyFont="1" applyFill="1" applyBorder="1" applyAlignment="1"/>
    <xf numFmtId="164" fontId="7" fillId="4" borderId="2" xfId="3" applyNumberFormat="1" applyFont="1" applyFill="1" applyBorder="1" applyAlignment="1"/>
    <xf numFmtId="164" fontId="7" fillId="4" borderId="3" xfId="3" applyNumberFormat="1" applyFont="1" applyFill="1" applyBorder="1" applyAlignment="1"/>
    <xf numFmtId="164" fontId="7" fillId="5" borderId="3" xfId="3" applyNumberFormat="1" applyFont="1" applyFill="1" applyBorder="1" applyAlignment="1"/>
    <xf numFmtId="164" fontId="7" fillId="5" borderId="4" xfId="3" applyNumberFormat="1" applyFont="1" applyFill="1" applyBorder="1" applyAlignment="1"/>
    <xf numFmtId="164" fontId="7" fillId="3" borderId="0" xfId="3" applyNumberFormat="1" applyFont="1" applyFill="1" applyAlignment="1"/>
    <xf numFmtId="164" fontId="7" fillId="5" borderId="24" xfId="3" applyNumberFormat="1" applyFont="1" applyFill="1" applyBorder="1" applyAlignment="1"/>
    <xf numFmtId="167" fontId="7" fillId="5" borderId="0" xfId="3" applyNumberFormat="1" applyFont="1" applyFill="1" applyBorder="1" applyAlignment="1"/>
    <xf numFmtId="167" fontId="7" fillId="5" borderId="13" xfId="3" applyNumberFormat="1" applyFont="1" applyFill="1" applyBorder="1" applyAlignment="1"/>
    <xf numFmtId="167" fontId="7" fillId="3" borderId="0" xfId="3" applyNumberFormat="1" applyFont="1" applyFill="1" applyBorder="1" applyAlignment="1"/>
    <xf numFmtId="164" fontId="7" fillId="5" borderId="25" xfId="3" applyNumberFormat="1" applyFont="1" applyFill="1" applyBorder="1" applyAlignment="1"/>
    <xf numFmtId="164" fontId="7" fillId="5" borderId="26" xfId="3" applyNumberFormat="1" applyFont="1" applyFill="1" applyBorder="1" applyAlignment="1"/>
    <xf numFmtId="164" fontId="7" fillId="4" borderId="8" xfId="0" applyNumberFormat="1" applyFont="1" applyFill="1" applyBorder="1" applyAlignment="1"/>
    <xf numFmtId="164" fontId="7" fillId="5" borderId="9" xfId="0" applyNumberFormat="1" applyFont="1" applyFill="1" applyBorder="1" applyAlignment="1"/>
    <xf numFmtId="165" fontId="8" fillId="3" borderId="0" xfId="0" applyFont="1" applyFill="1" applyBorder="1"/>
    <xf numFmtId="166" fontId="7" fillId="3" borderId="0" xfId="0" applyNumberFormat="1" applyFont="1" applyFill="1" applyBorder="1"/>
    <xf numFmtId="164" fontId="6" fillId="4" borderId="3" xfId="0" applyNumberFormat="1" applyFont="1" applyFill="1" applyBorder="1" applyAlignment="1"/>
    <xf numFmtId="164" fontId="6" fillId="5" borderId="6" xfId="0" applyNumberFormat="1" applyFont="1" applyFill="1" applyBorder="1" applyAlignment="1"/>
    <xf numFmtId="164" fontId="4" fillId="3" borderId="0" xfId="0" applyNumberFormat="1" applyFont="1" applyFill="1" applyBorder="1" applyAlignment="1"/>
    <xf numFmtId="165" fontId="4" fillId="3" borderId="0" xfId="0" applyFont="1" applyFill="1" applyBorder="1"/>
    <xf numFmtId="164" fontId="7" fillId="4" borderId="0" xfId="0" applyNumberFormat="1" applyFont="1" applyFill="1" applyBorder="1" applyAlignment="1"/>
    <xf numFmtId="164" fontId="7" fillId="5" borderId="15" xfId="0" applyNumberFormat="1" applyFont="1" applyFill="1" applyBorder="1" applyAlignment="1"/>
    <xf numFmtId="164" fontId="7" fillId="5" borderId="11" xfId="0" applyNumberFormat="1" applyFont="1" applyFill="1" applyBorder="1" applyAlignment="1"/>
    <xf numFmtId="164" fontId="6" fillId="4" borderId="7" xfId="0" applyNumberFormat="1" applyFont="1" applyFill="1" applyBorder="1" applyAlignment="1"/>
    <xf numFmtId="164" fontId="6" fillId="4" borderId="8" xfId="0" applyNumberFormat="1" applyFont="1" applyFill="1" applyBorder="1" applyAlignment="1"/>
    <xf numFmtId="164" fontId="6" fillId="5" borderId="8" xfId="0" applyNumberFormat="1" applyFont="1" applyFill="1" applyBorder="1" applyAlignment="1"/>
    <xf numFmtId="164" fontId="6" fillId="5" borderId="25" xfId="0" applyNumberFormat="1" applyFont="1" applyFill="1" applyBorder="1" applyAlignment="1"/>
    <xf numFmtId="164" fontId="6" fillId="5" borderId="26" xfId="0" applyNumberFormat="1" applyFont="1" applyFill="1" applyBorder="1" applyAlignment="1"/>
    <xf numFmtId="164" fontId="7" fillId="4" borderId="3" xfId="0" applyNumberFormat="1" applyFont="1" applyFill="1" applyBorder="1" applyAlignment="1"/>
    <xf numFmtId="164" fontId="7" fillId="5" borderId="5" xfId="0" applyNumberFormat="1" applyFont="1" applyFill="1" applyBorder="1" applyAlignment="1"/>
    <xf numFmtId="164" fontId="7" fillId="5" borderId="6" xfId="0" applyNumberFormat="1" applyFont="1" applyFill="1" applyBorder="1" applyAlignment="1"/>
    <xf numFmtId="164" fontId="6" fillId="5" borderId="10" xfId="0" applyNumberFormat="1" applyFont="1" applyFill="1" applyBorder="1" applyAlignment="1"/>
    <xf numFmtId="164" fontId="6" fillId="5" borderId="11" xfId="0" applyNumberFormat="1" applyFont="1" applyFill="1" applyBorder="1" applyAlignment="1"/>
    <xf numFmtId="164" fontId="4" fillId="3" borderId="0" xfId="0" applyNumberFormat="1" applyFont="1" applyFill="1" applyAlignment="1"/>
    <xf numFmtId="164" fontId="7" fillId="5" borderId="24" xfId="0" applyNumberFormat="1" applyFont="1" applyFill="1" applyBorder="1" applyAlignment="1"/>
    <xf numFmtId="164" fontId="6" fillId="4" borderId="17" xfId="0" applyNumberFormat="1" applyFont="1" applyFill="1" applyBorder="1" applyAlignment="1"/>
    <xf numFmtId="164" fontId="6" fillId="5" borderId="20" xfId="0" applyNumberFormat="1" applyFont="1" applyFill="1" applyBorder="1" applyAlignment="1"/>
    <xf numFmtId="9" fontId="11" fillId="4" borderId="12" xfId="4" applyFont="1" applyFill="1" applyBorder="1" applyAlignment="1"/>
    <xf numFmtId="164" fontId="11" fillId="4" borderId="0" xfId="0" applyNumberFormat="1" applyFont="1" applyFill="1" applyBorder="1" applyAlignment="1"/>
    <xf numFmtId="164" fontId="11" fillId="5" borderId="0" xfId="0" applyNumberFormat="1" applyFont="1" applyFill="1" applyBorder="1" applyAlignment="1"/>
    <xf numFmtId="9" fontId="11" fillId="5" borderId="14" xfId="4" applyFont="1" applyFill="1" applyBorder="1" applyAlignment="1"/>
    <xf numFmtId="164" fontId="11" fillId="5" borderId="15" xfId="0" applyNumberFormat="1" applyFont="1" applyFill="1" applyBorder="1" applyAlignment="1"/>
    <xf numFmtId="164" fontId="11" fillId="3" borderId="0" xfId="0" applyNumberFormat="1" applyFont="1" applyFill="1" applyBorder="1" applyAlignment="1"/>
    <xf numFmtId="164" fontId="13" fillId="3" borderId="0" xfId="0" applyNumberFormat="1" applyFont="1" applyFill="1" applyAlignment="1"/>
    <xf numFmtId="9" fontId="11" fillId="4" borderId="3" xfId="4" applyNumberFormat="1" applyFont="1" applyFill="1" applyBorder="1" applyAlignment="1"/>
    <xf numFmtId="9" fontId="11" fillId="4" borderId="0" xfId="4" applyNumberFormat="1" applyFont="1" applyFill="1" applyBorder="1" applyAlignment="1"/>
    <xf numFmtId="9" fontId="11" fillId="5" borderId="3" xfId="4" applyNumberFormat="1" applyFont="1" applyFill="1" applyBorder="1" applyAlignment="1"/>
    <xf numFmtId="9" fontId="11" fillId="5" borderId="0" xfId="4" applyNumberFormat="1" applyFont="1" applyFill="1" applyBorder="1" applyAlignment="1"/>
    <xf numFmtId="9" fontId="11" fillId="5" borderId="4" xfId="4" applyNumberFormat="1" applyFont="1" applyFill="1" applyBorder="1" applyAlignment="1"/>
    <xf numFmtId="9" fontId="11" fillId="5" borderId="13" xfId="4" applyNumberFormat="1" applyFont="1" applyFill="1" applyBorder="1" applyAlignment="1"/>
    <xf numFmtId="9" fontId="11" fillId="5" borderId="24" xfId="4" applyNumberFormat="1" applyFont="1" applyFill="1" applyBorder="1" applyAlignment="1"/>
    <xf numFmtId="9" fontId="11" fillId="5" borderId="15" xfId="4" applyNumberFormat="1" applyFont="1" applyFill="1" applyBorder="1" applyAlignment="1"/>
    <xf numFmtId="164" fontId="6" fillId="5" borderId="21" xfId="0" applyNumberFormat="1" applyFont="1" applyFill="1" applyBorder="1" applyAlignment="1"/>
    <xf numFmtId="9" fontId="10" fillId="5" borderId="24" xfId="4" applyFont="1" applyFill="1" applyBorder="1" applyAlignment="1"/>
    <xf numFmtId="165" fontId="8" fillId="3" borderId="0" xfId="0" applyFont="1" applyFill="1"/>
    <xf numFmtId="9" fontId="12" fillId="4" borderId="12" xfId="4" quotePrefix="1" applyFont="1" applyFill="1" applyBorder="1" applyAlignment="1"/>
    <xf numFmtId="9" fontId="12" fillId="4" borderId="0" xfId="4" quotePrefix="1" applyFont="1" applyFill="1" applyBorder="1" applyAlignment="1"/>
    <xf numFmtId="9" fontId="12" fillId="5" borderId="0" xfId="4" quotePrefix="1" applyFont="1" applyFill="1" applyBorder="1" applyAlignment="1"/>
    <xf numFmtId="9" fontId="12" fillId="5" borderId="13" xfId="4" quotePrefix="1" applyFont="1" applyFill="1" applyBorder="1" applyAlignment="1"/>
    <xf numFmtId="9" fontId="12" fillId="5" borderId="15" xfId="4" quotePrefix="1" applyFont="1" applyFill="1" applyBorder="1" applyAlignment="1"/>
    <xf numFmtId="0" fontId="7" fillId="6" borderId="0" xfId="0" applyNumberFormat="1" applyFont="1" applyFill="1"/>
    <xf numFmtId="164" fontId="12" fillId="4" borderId="12" xfId="4" quotePrefix="1" applyNumberFormat="1" applyFont="1" applyFill="1" applyBorder="1" applyAlignment="1"/>
    <xf numFmtId="164" fontId="7" fillId="5" borderId="21" xfId="3" applyNumberFormat="1" applyFont="1" applyFill="1" applyBorder="1" applyAlignment="1"/>
    <xf numFmtId="167" fontId="7" fillId="4" borderId="12" xfId="3" applyNumberFormat="1" applyFont="1" applyFill="1" applyBorder="1" applyAlignment="1"/>
    <xf numFmtId="167" fontId="7" fillId="4" borderId="0" xfId="3" applyNumberFormat="1" applyFont="1" applyFill="1" applyBorder="1" applyAlignment="1"/>
    <xf numFmtId="167" fontId="7" fillId="5" borderId="14" xfId="3" applyNumberFormat="1" applyFont="1" applyFill="1" applyBorder="1" applyAlignment="1"/>
    <xf numFmtId="167" fontId="7" fillId="5" borderId="15" xfId="3" applyNumberFormat="1" applyFont="1" applyFill="1" applyBorder="1" applyAlignment="1"/>
    <xf numFmtId="9" fontId="12" fillId="5" borderId="14" xfId="4" quotePrefix="1" applyFont="1" applyFill="1" applyBorder="1" applyAlignment="1"/>
    <xf numFmtId="164" fontId="7" fillId="4" borderId="12" xfId="1" applyNumberFormat="1" applyFont="1" applyFill="1" applyBorder="1" applyAlignment="1"/>
    <xf numFmtId="9" fontId="10" fillId="4" borderId="20" xfId="4" applyFont="1" applyFill="1" applyBorder="1" applyAlignment="1"/>
    <xf numFmtId="164" fontId="6" fillId="5" borderId="2" xfId="0" applyNumberFormat="1" applyFont="1" applyFill="1" applyBorder="1" applyAlignment="1"/>
    <xf numFmtId="164" fontId="7" fillId="5" borderId="7" xfId="0" applyNumberFormat="1" applyFont="1" applyFill="1" applyBorder="1" applyAlignment="1"/>
    <xf numFmtId="164" fontId="6" fillId="5" borderId="12" xfId="0" applyNumberFormat="1" applyFont="1" applyFill="1" applyBorder="1" applyAlignment="1"/>
    <xf numFmtId="164" fontId="7" fillId="5" borderId="12" xfId="0" applyNumberFormat="1" applyFont="1" applyFill="1" applyBorder="1" applyAlignment="1"/>
    <xf numFmtId="9" fontId="12" fillId="5" borderId="7" xfId="4" quotePrefix="1" applyFont="1" applyFill="1" applyBorder="1" applyAlignment="1"/>
    <xf numFmtId="9" fontId="12" fillId="5" borderId="12" xfId="4" quotePrefix="1" applyFont="1" applyFill="1" applyBorder="1" applyAlignment="1"/>
    <xf numFmtId="164" fontId="6" fillId="5" borderId="16" xfId="0" applyNumberFormat="1" applyFont="1" applyFill="1" applyBorder="1" applyAlignment="1"/>
    <xf numFmtId="164" fontId="7" fillId="5" borderId="2" xfId="0" applyNumberFormat="1" applyFont="1" applyFill="1" applyBorder="1" applyAlignment="1"/>
    <xf numFmtId="164" fontId="6" fillId="5" borderId="2" xfId="3" applyNumberFormat="1" applyFont="1" applyFill="1" applyBorder="1" applyAlignment="1"/>
    <xf numFmtId="164" fontId="7" fillId="5" borderId="12" xfId="3" applyNumberFormat="1" applyFont="1" applyFill="1" applyBorder="1" applyAlignment="1"/>
    <xf numFmtId="164" fontId="7" fillId="5" borderId="7" xfId="3" applyNumberFormat="1" applyFont="1" applyFill="1" applyBorder="1" applyAlignment="1"/>
    <xf numFmtId="164" fontId="6" fillId="5" borderId="12" xfId="3" applyNumberFormat="1" applyFont="1" applyFill="1" applyBorder="1" applyAlignment="1"/>
    <xf numFmtId="164" fontId="6" fillId="5" borderId="16" xfId="1" applyNumberFormat="1" applyFont="1" applyFill="1" applyBorder="1" applyAlignment="1"/>
    <xf numFmtId="164" fontId="6" fillId="5" borderId="7" xfId="3" applyNumberFormat="1" applyFont="1" applyFill="1" applyBorder="1" applyAlignment="1"/>
    <xf numFmtId="164" fontId="6" fillId="5" borderId="7" xfId="1" applyNumberFormat="1" applyFont="1" applyFill="1" applyBorder="1" applyAlignment="1"/>
    <xf numFmtId="164" fontId="7" fillId="5" borderId="2" xfId="3" applyNumberFormat="1" applyFont="1" applyFill="1" applyBorder="1" applyAlignment="1"/>
    <xf numFmtId="167" fontId="7" fillId="5" borderId="12" xfId="3" applyNumberFormat="1" applyFont="1" applyFill="1" applyBorder="1" applyAlignment="1"/>
    <xf numFmtId="164" fontId="6" fillId="5" borderId="7" xfId="0" applyNumberFormat="1" applyFont="1" applyFill="1" applyBorder="1" applyAlignment="1"/>
    <xf numFmtId="164" fontId="7" fillId="5" borderId="4" xfId="0" applyNumberFormat="1" applyFont="1" applyFill="1" applyBorder="1" applyAlignment="1"/>
    <xf numFmtId="164" fontId="7" fillId="5" borderId="13" xfId="0" applyNumberFormat="1" applyFont="1" applyFill="1" applyBorder="1" applyAlignment="1"/>
    <xf numFmtId="164" fontId="6" fillId="5" borderId="9" xfId="0" applyNumberFormat="1" applyFont="1" applyFill="1" applyBorder="1" applyAlignment="1"/>
    <xf numFmtId="9" fontId="11" fillId="5" borderId="12" xfId="4" applyFont="1" applyFill="1" applyBorder="1" applyAlignment="1"/>
    <xf numFmtId="9" fontId="11" fillId="4" borderId="8" xfId="4" applyNumberFormat="1" applyFont="1" applyFill="1" applyBorder="1" applyAlignment="1"/>
    <xf numFmtId="0" fontId="6" fillId="25" borderId="0" xfId="0" applyNumberFormat="1" applyFont="1" applyFill="1" applyBorder="1" applyAlignment="1">
      <alignment horizontal="left"/>
    </xf>
    <xf numFmtId="9" fontId="7" fillId="25" borderId="0" xfId="0" applyNumberFormat="1" applyFont="1" applyFill="1" applyAlignment="1"/>
    <xf numFmtId="164" fontId="7" fillId="25" borderId="0" xfId="0" applyNumberFormat="1" applyFont="1" applyFill="1" applyAlignment="1"/>
    <xf numFmtId="164" fontId="7" fillId="25" borderId="0" xfId="0" applyNumberFormat="1" applyFont="1" applyFill="1" applyBorder="1" applyAlignment="1"/>
    <xf numFmtId="165" fontId="0" fillId="25" borderId="0" xfId="0" applyFill="1"/>
    <xf numFmtId="164" fontId="8" fillId="25" borderId="0" xfId="0" applyNumberFormat="1" applyFont="1" applyFill="1" applyAlignment="1"/>
    <xf numFmtId="164" fontId="8" fillId="25" borderId="0" xfId="0" applyNumberFormat="1" applyFont="1" applyFill="1" applyBorder="1" applyAlignment="1"/>
    <xf numFmtId="164" fontId="8" fillId="25" borderId="14" xfId="0" applyNumberFormat="1" applyFont="1" applyFill="1" applyBorder="1" applyAlignment="1"/>
    <xf numFmtId="164" fontId="8" fillId="25" borderId="15" xfId="0" applyNumberFormat="1" applyFont="1" applyFill="1" applyBorder="1" applyAlignment="1"/>
    <xf numFmtId="0" fontId="6" fillId="25" borderId="0" xfId="3" applyNumberFormat="1" applyFont="1" applyFill="1"/>
    <xf numFmtId="0" fontId="7" fillId="25" borderId="0" xfId="3" applyNumberFormat="1" applyFont="1" applyFill="1"/>
    <xf numFmtId="0" fontId="6" fillId="25" borderId="0" xfId="3" applyNumberFormat="1" applyFont="1" applyFill="1" applyBorder="1"/>
    <xf numFmtId="0" fontId="8" fillId="25" borderId="0" xfId="3" applyNumberFormat="1" applyFont="1" applyFill="1"/>
    <xf numFmtId="0" fontId="9" fillId="25" borderId="0" xfId="0" applyNumberFormat="1" applyFont="1" applyFill="1"/>
    <xf numFmtId="49" fontId="7" fillId="25" borderId="0" xfId="0" applyNumberFormat="1" applyFont="1" applyFill="1" applyBorder="1"/>
    <xf numFmtId="0" fontId="6" fillId="25" borderId="0" xfId="3" applyNumberFormat="1" applyFont="1" applyFill="1" applyAlignment="1">
      <alignment wrapText="1"/>
    </xf>
    <xf numFmtId="0" fontId="7" fillId="25" borderId="0" xfId="3" applyNumberFormat="1" applyFont="1" applyFill="1" applyAlignment="1">
      <alignment wrapText="1"/>
    </xf>
    <xf numFmtId="49" fontId="14" fillId="25" borderId="0" xfId="0" applyNumberFormat="1" applyFont="1" applyFill="1"/>
    <xf numFmtId="0" fontId="6" fillId="25" borderId="0" xfId="0" applyNumberFormat="1" applyFont="1" applyFill="1"/>
    <xf numFmtId="0" fontId="7" fillId="25" borderId="0" xfId="0" applyNumberFormat="1" applyFont="1" applyFill="1"/>
    <xf numFmtId="0" fontId="10" fillId="25" borderId="0" xfId="0" applyNumberFormat="1" applyFont="1" applyFill="1" applyAlignment="1">
      <alignment wrapText="1"/>
    </xf>
    <xf numFmtId="165" fontId="8" fillId="25" borderId="0" xfId="0" applyFont="1" applyFill="1" applyBorder="1"/>
    <xf numFmtId="165" fontId="0" fillId="25" borderId="0" xfId="0" applyFill="1" applyBorder="1"/>
    <xf numFmtId="164" fontId="6" fillId="25" borderId="0" xfId="0" applyNumberFormat="1" applyFont="1" applyFill="1" applyBorder="1" applyAlignment="1"/>
    <xf numFmtId="167" fontId="7" fillId="26" borderId="12" xfId="3" applyNumberFormat="1" applyFont="1" applyFill="1" applyBorder="1" applyAlignment="1"/>
    <xf numFmtId="164" fontId="6" fillId="27" borderId="5" xfId="0" applyNumberFormat="1" applyFont="1" applyFill="1" applyBorder="1" applyAlignment="1"/>
    <xf numFmtId="164" fontId="7" fillId="27" borderId="10" xfId="0" applyNumberFormat="1" applyFont="1" applyFill="1" applyBorder="1" applyAlignment="1"/>
    <xf numFmtId="164" fontId="6" fillId="27" borderId="14" xfId="0" applyNumberFormat="1" applyFont="1" applyFill="1" applyBorder="1" applyAlignment="1"/>
    <xf numFmtId="164" fontId="7" fillId="27" borderId="14" xfId="0" applyNumberFormat="1" applyFont="1" applyFill="1" applyBorder="1" applyAlignment="1"/>
    <xf numFmtId="164" fontId="6" fillId="27" borderId="21" xfId="0" applyNumberFormat="1" applyFont="1" applyFill="1" applyBorder="1" applyAlignment="1"/>
    <xf numFmtId="164" fontId="7" fillId="27" borderId="21" xfId="0" applyNumberFormat="1" applyFont="1" applyFill="1" applyBorder="1" applyAlignment="1"/>
    <xf numFmtId="164" fontId="7" fillId="27" borderId="2" xfId="0" applyNumberFormat="1" applyFont="1" applyFill="1" applyBorder="1" applyAlignment="1"/>
    <xf numFmtId="164" fontId="7" fillId="27" borderId="12" xfId="0" applyNumberFormat="1" applyFont="1" applyFill="1" applyBorder="1" applyAlignment="1"/>
    <xf numFmtId="165" fontId="27" fillId="3" borderId="0" xfId="0" applyFont="1" applyFill="1" applyAlignment="1"/>
    <xf numFmtId="170" fontId="7" fillId="5" borderId="14" xfId="3" applyNumberFormat="1" applyFont="1" applyFill="1" applyBorder="1" applyAlignment="1"/>
    <xf numFmtId="165" fontId="4" fillId="25" borderId="0" xfId="0" applyFont="1" applyFill="1"/>
    <xf numFmtId="165" fontId="1" fillId="3" borderId="0" xfId="0" applyFont="1" applyFill="1"/>
    <xf numFmtId="164" fontId="8" fillId="25" borderId="3" xfId="0" applyNumberFormat="1" applyFont="1" applyFill="1" applyBorder="1" applyAlignment="1"/>
    <xf numFmtId="164" fontId="8" fillId="3" borderId="8" xfId="0" applyNumberFormat="1" applyFont="1" applyFill="1" applyBorder="1" applyAlignment="1"/>
    <xf numFmtId="164" fontId="7" fillId="25" borderId="3" xfId="0" applyNumberFormat="1" applyFont="1" applyFill="1" applyBorder="1" applyAlignment="1"/>
    <xf numFmtId="12" fontId="5" fillId="7" borderId="16" xfId="0" quotePrefix="1" applyNumberFormat="1" applyFont="1" applyFill="1" applyBorder="1" applyAlignment="1">
      <alignment horizontal="center"/>
    </xf>
    <xf numFmtId="12" fontId="5" fillId="7" borderId="17" xfId="0" quotePrefix="1" applyNumberFormat="1" applyFont="1" applyFill="1" applyBorder="1" applyAlignment="1">
      <alignment horizontal="center"/>
    </xf>
    <xf numFmtId="12" fontId="5" fillId="7" borderId="18" xfId="0" quotePrefix="1" applyNumberFormat="1" applyFont="1" applyFill="1" applyBorder="1" applyAlignment="1">
      <alignment horizontal="center"/>
    </xf>
    <xf numFmtId="164" fontId="6" fillId="4" borderId="16" xfId="0" applyNumberFormat="1" applyFont="1" applyFill="1" applyBorder="1" applyAlignment="1">
      <alignment horizontal="center"/>
    </xf>
    <xf numFmtId="164" fontId="6" fillId="4" borderId="18" xfId="0" applyNumberFormat="1" applyFont="1" applyFill="1" applyBorder="1" applyAlignment="1">
      <alignment horizontal="center"/>
    </xf>
    <xf numFmtId="164" fontId="6" fillId="5" borderId="16" xfId="0" applyNumberFormat="1" applyFont="1" applyFill="1" applyBorder="1" applyAlignment="1">
      <alignment horizontal="center"/>
    </xf>
    <xf numFmtId="164" fontId="6" fillId="5" borderId="18" xfId="0" applyNumberFormat="1" applyFont="1" applyFill="1" applyBorder="1" applyAlignment="1">
      <alignment horizontal="center"/>
    </xf>
    <xf numFmtId="164" fontId="6" fillId="4" borderId="17" xfId="0" applyNumberFormat="1" applyFont="1" applyFill="1" applyBorder="1" applyAlignment="1">
      <alignment horizontal="center"/>
    </xf>
    <xf numFmtId="164" fontId="6" fillId="5" borderId="17" xfId="0" applyNumberFormat="1" applyFont="1" applyFill="1" applyBorder="1" applyAlignment="1">
      <alignment horizontal="center"/>
    </xf>
  </cellXfs>
  <cellStyles count="42">
    <cellStyle name="Comma" xfId="1" builtinId="3"/>
    <cellStyle name="Euro" xfId="2"/>
    <cellStyle name="Normal" xfId="0" builtinId="0"/>
    <cellStyle name="Normal_Book1" xfId="3"/>
    <cellStyle name="Percent" xfId="4" builtinId="5"/>
    <cellStyle name="SAPBEXstdDataEmph" xfId="5"/>
    <cellStyle name="SAPBorder" xfId="24"/>
    <cellStyle name="SAPDataCell" xfId="7"/>
    <cellStyle name="SAPDataTotalCell" xfId="8"/>
    <cellStyle name="SAPDimensionCell" xfId="6"/>
    <cellStyle name="SAPEditableDataCell" xfId="9"/>
    <cellStyle name="SAPEditableDataTotalCell" xfId="12"/>
    <cellStyle name="SAPEmphasized" xfId="32"/>
    <cellStyle name="SAPEmphasizedEditableDataCell" xfId="34"/>
    <cellStyle name="SAPEmphasizedEditableDataTotalCell" xfId="35"/>
    <cellStyle name="SAPEmphasizedLockedDataCell" xfId="38"/>
    <cellStyle name="SAPEmphasizedLockedDataTotalCell" xfId="39"/>
    <cellStyle name="SAPEmphasizedReadonlyDataCell" xfId="36"/>
    <cellStyle name="SAPEmphasizedReadonlyDataTotalCell" xfId="37"/>
    <cellStyle name="SAPEmphasizedTotal" xfId="33"/>
    <cellStyle name="SAPExceptionLevel1" xfId="15"/>
    <cellStyle name="SAPExceptionLevel2" xfId="16"/>
    <cellStyle name="SAPExceptionLevel3" xfId="17"/>
    <cellStyle name="SAPExceptionLevel4" xfId="18"/>
    <cellStyle name="SAPExceptionLevel5" xfId="19"/>
    <cellStyle name="SAPExceptionLevel6" xfId="20"/>
    <cellStyle name="SAPExceptionLevel7" xfId="21"/>
    <cellStyle name="SAPExceptionLevel8" xfId="22"/>
    <cellStyle name="SAPExceptionLevel9" xfId="23"/>
    <cellStyle name="SAPFormula" xfId="41"/>
    <cellStyle name="SAPHierarchyCell0" xfId="27"/>
    <cellStyle name="SAPHierarchyCell1" xfId="28"/>
    <cellStyle name="SAPHierarchyCell2" xfId="29"/>
    <cellStyle name="SAPHierarchyCell3" xfId="30"/>
    <cellStyle name="SAPHierarchyCell4" xfId="31"/>
    <cellStyle name="SAPLockedDataCell" xfId="11"/>
    <cellStyle name="SAPLockedDataTotalCell" xfId="14"/>
    <cellStyle name="SAPMemberCell" xfId="25"/>
    <cellStyle name="SAPMemberTotalCell" xfId="26"/>
    <cellStyle name="SAPMessageText" xfId="40"/>
    <cellStyle name="SAPReadonlyDataCell" xfId="10"/>
    <cellStyle name="SAPReadonlyDataTotalCell" xfId="1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9F8"/>
      <rgbColor rgb="00FFFFFF"/>
      <rgbColor rgb="00FFCCC5"/>
      <rgbColor rgb="00E7E0CD"/>
      <rgbColor rgb="00E2E2E2"/>
      <rgbColor rgb="00FFFFFF"/>
      <rgbColor rgb="00EFEFEF"/>
      <rgbColor rgb="00FFFFFF"/>
      <rgbColor rgb="00FF6651"/>
      <rgbColor rgb="00DFD6BC"/>
      <rgbColor rgb="00A9A9A9"/>
      <rgbColor rgb="00DBE2DA"/>
      <rgbColor rgb="00CFCFCF"/>
      <rgbColor rgb="00D9F0ED"/>
      <rgbColor rgb="008DD2C9"/>
      <rgbColor rgb="00002559"/>
      <rgbColor rgb="008C8C8C"/>
      <rgbColor rgb="00FF3317"/>
      <rgbColor rgb="00BFBFBF"/>
      <rgbColor rgb="00DED6BE"/>
      <rgbColor rgb="00BBC6B7"/>
      <rgbColor rgb="007EC1B7"/>
      <rgbColor rgb="00FFFFFF"/>
      <rgbColor rgb="00002559"/>
      <rgbColor rgb="008C8C8C"/>
      <rgbColor rgb="00FF3317"/>
      <rgbColor rgb="00BFBFBF"/>
      <rgbColor rgb="00DED6BE"/>
      <rgbColor rgb="00BBC6B7"/>
      <rgbColor rgb="007EC1B7"/>
      <rgbColor rgb="00FFFFFF"/>
      <rgbColor rgb="00F7F5EE"/>
      <rgbColor rgb="00F9F9F9"/>
      <rgbColor rgb="00FFEBE8"/>
      <rgbColor rgb="00F3F3F3"/>
      <rgbColor rgb="00FCFBF8"/>
      <rgbColor rgb="00FFFFFF"/>
      <rgbColor rgb="00F8F9F8"/>
      <rgbColor rgb="00E5E9EE"/>
      <rgbColor rgb="00EFEADD"/>
      <rgbColor rgb="00DFDFDF"/>
      <rgbColor rgb="00C5C5C5"/>
      <rgbColor rgb="00BFC8D5"/>
      <rgbColor rgb="008092AC"/>
      <rgbColor rgb="00405B82"/>
      <rgbColor rgb="00CAD4C8"/>
      <rgbColor rgb="00B3E1DB"/>
      <rgbColor rgb="00BFBFBF"/>
      <rgbColor rgb="00FF998B"/>
      <rgbColor rgb="00FF3317"/>
      <rgbColor rgb="008C8C8C"/>
      <rgbColor rgb="00002559"/>
      <rgbColor rgb="00EDF1ED"/>
      <rgbColor rgb="00B8C6B6"/>
      <rgbColor rgb="0067C3B7"/>
    </indexedColors>
    <mruColors>
      <color rgb="FF8092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86"/>
  <sheetViews>
    <sheetView tabSelected="1" zoomScaleNormal="100" workbookViewId="0">
      <selection activeCell="H132" sqref="H132"/>
    </sheetView>
  </sheetViews>
  <sheetFormatPr defaultColWidth="9.140625" defaultRowHeight="12.75" outlineLevelRow="1"/>
  <cols>
    <col min="1" max="1" width="45.7109375" style="2" customWidth="1"/>
    <col min="2" max="2" width="9.140625" style="218" customWidth="1"/>
    <col min="3" max="3" width="6.5703125" style="218" customWidth="1"/>
    <col min="4" max="4" width="9.140625" style="218" customWidth="1"/>
    <col min="5" max="5" width="6.5703125" style="218" customWidth="1"/>
    <col min="6" max="6" width="9.140625" style="218" customWidth="1"/>
    <col min="7" max="7" width="6.5703125" style="2" customWidth="1"/>
    <col min="8" max="8" width="9.140625" style="2" customWidth="1"/>
    <col min="9" max="9" width="6.5703125" style="2" customWidth="1"/>
    <col min="10" max="10" width="4.85546875" style="3" customWidth="1"/>
    <col min="11" max="11" width="9.140625" style="2" customWidth="1"/>
    <col min="12" max="12" width="6.5703125" style="2" customWidth="1"/>
    <col min="13" max="13" width="9.140625" style="2" customWidth="1"/>
    <col min="14" max="14" width="6.5703125" style="2" customWidth="1"/>
    <col min="15" max="15" width="9.140625" style="2"/>
    <col min="16" max="16" width="6.5703125" style="2" customWidth="1"/>
    <col min="17" max="17" width="9.140625" style="2"/>
    <col min="18" max="18" width="6.5703125" style="2" customWidth="1"/>
    <col min="19" max="16384" width="9.140625" style="2"/>
  </cols>
  <sheetData>
    <row r="1" spans="1:25" ht="15">
      <c r="A1" s="1" t="s">
        <v>0</v>
      </c>
      <c r="B1" s="2"/>
      <c r="C1" s="2"/>
      <c r="D1" s="2"/>
      <c r="E1" s="2"/>
      <c r="F1" s="2"/>
    </row>
    <row r="2" spans="1:25">
      <c r="A2" s="4" t="s">
        <v>91</v>
      </c>
      <c r="B2" s="2"/>
      <c r="C2" s="2"/>
      <c r="D2" s="2"/>
      <c r="E2" s="2"/>
      <c r="F2" s="2"/>
    </row>
    <row r="3" spans="1:25">
      <c r="B3" s="254">
        <v>2018</v>
      </c>
      <c r="C3" s="255"/>
      <c r="D3" s="255"/>
      <c r="E3" s="255"/>
      <c r="F3" s="255"/>
      <c r="G3" s="255"/>
      <c r="H3" s="255"/>
      <c r="I3" s="256"/>
      <c r="J3" s="5"/>
      <c r="K3" s="254">
        <f>B3</f>
        <v>2018</v>
      </c>
      <c r="L3" s="255"/>
      <c r="M3" s="255"/>
      <c r="N3" s="255"/>
      <c r="O3" s="255"/>
      <c r="P3" s="255"/>
      <c r="Q3" s="255"/>
      <c r="R3" s="256"/>
      <c r="S3" s="6"/>
      <c r="T3" s="6"/>
      <c r="U3" s="6"/>
    </row>
    <row r="4" spans="1:25" s="9" customFormat="1">
      <c r="A4" s="7" t="s">
        <v>1</v>
      </c>
      <c r="B4" s="257" t="s">
        <v>2</v>
      </c>
      <c r="C4" s="258"/>
      <c r="D4" s="259" t="s">
        <v>3</v>
      </c>
      <c r="E4" s="260"/>
      <c r="F4" s="257" t="s">
        <v>4</v>
      </c>
      <c r="G4" s="261"/>
      <c r="H4" s="262" t="s">
        <v>5</v>
      </c>
      <c r="I4" s="262"/>
      <c r="J4" s="8"/>
      <c r="K4" s="257" t="s">
        <v>6</v>
      </c>
      <c r="L4" s="261"/>
      <c r="M4" s="262" t="s">
        <v>7</v>
      </c>
      <c r="N4" s="262"/>
      <c r="O4" s="257" t="s">
        <v>8</v>
      </c>
      <c r="P4" s="261"/>
      <c r="Q4" s="262" t="s">
        <v>9</v>
      </c>
      <c r="R4" s="260"/>
      <c r="T4" s="247"/>
      <c r="U4" s="247"/>
      <c r="V4" s="247"/>
      <c r="W4" s="247"/>
    </row>
    <row r="5" spans="1:25">
      <c r="B5" s="10"/>
      <c r="C5" s="10"/>
      <c r="D5" s="10"/>
      <c r="E5" s="10"/>
      <c r="F5" s="10"/>
      <c r="G5" s="10"/>
      <c r="H5" s="10"/>
      <c r="I5" s="10"/>
      <c r="J5" s="11"/>
      <c r="K5" s="10"/>
      <c r="L5" s="10"/>
      <c r="M5" s="10"/>
      <c r="N5" s="10"/>
      <c r="O5" s="10"/>
      <c r="P5" s="10"/>
      <c r="Q5" s="10"/>
      <c r="R5" s="10"/>
      <c r="T5" s="247"/>
      <c r="U5" s="247"/>
      <c r="V5" s="247"/>
      <c r="W5" s="247"/>
    </row>
    <row r="6" spans="1:25">
      <c r="A6" s="12" t="s">
        <v>10</v>
      </c>
      <c r="B6" s="10"/>
      <c r="C6" s="10"/>
      <c r="D6" s="10"/>
      <c r="E6" s="10"/>
      <c r="F6" s="10"/>
      <c r="G6" s="10"/>
      <c r="H6" s="10"/>
      <c r="I6" s="10"/>
      <c r="J6" s="11"/>
      <c r="K6" s="10"/>
      <c r="L6" s="10"/>
      <c r="M6" s="10"/>
      <c r="N6" s="10"/>
      <c r="O6" s="10"/>
      <c r="P6" s="10"/>
      <c r="Q6" s="10"/>
      <c r="R6" s="10"/>
      <c r="T6" s="247"/>
      <c r="U6" s="247"/>
      <c r="V6" s="247"/>
      <c r="W6" s="247"/>
    </row>
    <row r="7" spans="1:25" ht="13.5" thickBot="1">
      <c r="A7" s="12"/>
      <c r="B7" s="10"/>
      <c r="C7" s="10"/>
      <c r="D7" s="10"/>
      <c r="E7" s="10"/>
      <c r="F7" s="10"/>
      <c r="G7" s="10"/>
      <c r="H7" s="10"/>
      <c r="I7" s="10"/>
      <c r="J7" s="11"/>
      <c r="K7" s="10"/>
      <c r="L7" s="10"/>
      <c r="M7" s="10"/>
      <c r="N7" s="10"/>
      <c r="O7" s="10"/>
      <c r="P7" s="10"/>
      <c r="Q7" s="10"/>
      <c r="R7" s="10"/>
      <c r="T7" s="247"/>
      <c r="U7" s="247"/>
      <c r="V7" s="247"/>
      <c r="W7" s="247"/>
    </row>
    <row r="8" spans="1:25" s="9" customFormat="1">
      <c r="A8" s="13" t="s">
        <v>11</v>
      </c>
      <c r="B8" s="14">
        <v>752</v>
      </c>
      <c r="C8" s="15">
        <v>1</v>
      </c>
      <c r="D8" s="191">
        <v>715</v>
      </c>
      <c r="E8" s="17">
        <v>1</v>
      </c>
      <c r="F8" s="14">
        <v>661</v>
      </c>
      <c r="G8" s="15">
        <v>1</v>
      </c>
      <c r="H8" s="191">
        <f>Q8-O8</f>
        <v>787</v>
      </c>
      <c r="I8" s="18">
        <v>1</v>
      </c>
      <c r="J8" s="19"/>
      <c r="K8" s="14">
        <f>B8</f>
        <v>752</v>
      </c>
      <c r="L8" s="15">
        <f t="shared" ref="L8:L32" si="0">C8</f>
        <v>1</v>
      </c>
      <c r="M8" s="191">
        <f>K8+D8</f>
        <v>1467</v>
      </c>
      <c r="N8" s="17">
        <v>1</v>
      </c>
      <c r="O8" s="14">
        <f>M8+F8</f>
        <v>2128</v>
      </c>
      <c r="P8" s="15">
        <v>1</v>
      </c>
      <c r="Q8" s="239">
        <v>2915</v>
      </c>
      <c r="R8" s="21">
        <v>1</v>
      </c>
      <c r="T8" s="247"/>
      <c r="U8" s="247"/>
      <c r="V8" s="247"/>
      <c r="W8" s="247"/>
    </row>
    <row r="9" spans="1:25">
      <c r="A9" s="7" t="s">
        <v>12</v>
      </c>
      <c r="B9" s="22">
        <v>312</v>
      </c>
      <c r="C9" s="213">
        <f>B9/B8</f>
        <v>0.41489361702127658</v>
      </c>
      <c r="D9" s="192">
        <v>329</v>
      </c>
      <c r="E9" s="25">
        <f>D9/D8</f>
        <v>0.46013986013986014</v>
      </c>
      <c r="F9" s="22">
        <v>288</v>
      </c>
      <c r="G9" s="23">
        <f>F9/F8</f>
        <v>0.43570347957639938</v>
      </c>
      <c r="H9" s="192">
        <f t="shared" ref="H9:H21" si="1">Q9-O9</f>
        <v>353</v>
      </c>
      <c r="I9" s="26">
        <f>H9/H8</f>
        <v>0.4485387547649301</v>
      </c>
      <c r="J9" s="27"/>
      <c r="K9" s="22">
        <f t="shared" ref="K9:K32" si="2">B9</f>
        <v>312</v>
      </c>
      <c r="L9" s="23">
        <f t="shared" si="0"/>
        <v>0.41489361702127658</v>
      </c>
      <c r="M9" s="192">
        <f t="shared" ref="M9:M21" si="3">K9+D9</f>
        <v>641</v>
      </c>
      <c r="N9" s="25">
        <f>M9/M8</f>
        <v>0.43694614860259035</v>
      </c>
      <c r="O9" s="22">
        <f t="shared" ref="O9:O21" si="4">M9+F9</f>
        <v>929</v>
      </c>
      <c r="P9" s="23">
        <f>O9/O8</f>
        <v>0.43656015037593987</v>
      </c>
      <c r="Q9" s="240">
        <v>1282</v>
      </c>
      <c r="R9" s="29">
        <f>Q9/Q8</f>
        <v>0.43979416809605487</v>
      </c>
      <c r="T9" s="247"/>
      <c r="U9" s="247"/>
      <c r="V9" s="247"/>
      <c r="W9" s="247"/>
      <c r="Y9" s="9"/>
    </row>
    <row r="10" spans="1:25" s="9" customFormat="1">
      <c r="A10" s="13" t="s">
        <v>13</v>
      </c>
      <c r="B10" s="30">
        <f t="shared" ref="B10:G10" si="5">B8-B9</f>
        <v>440</v>
      </c>
      <c r="C10" s="31">
        <f t="shared" si="5"/>
        <v>0.58510638297872342</v>
      </c>
      <c r="D10" s="193">
        <f t="shared" si="5"/>
        <v>386</v>
      </c>
      <c r="E10" s="32">
        <f t="shared" si="5"/>
        <v>0.53986013986013992</v>
      </c>
      <c r="F10" s="30">
        <f t="shared" si="5"/>
        <v>373</v>
      </c>
      <c r="G10" s="31">
        <f t="shared" si="5"/>
        <v>0.56429652042360057</v>
      </c>
      <c r="H10" s="193">
        <f t="shared" si="1"/>
        <v>434</v>
      </c>
      <c r="I10" s="33">
        <f>I8-I9</f>
        <v>0.5514612452350699</v>
      </c>
      <c r="J10" s="19"/>
      <c r="K10" s="30">
        <f t="shared" si="2"/>
        <v>440</v>
      </c>
      <c r="L10" s="31">
        <f t="shared" si="0"/>
        <v>0.58510638297872342</v>
      </c>
      <c r="M10" s="193">
        <f t="shared" si="3"/>
        <v>826</v>
      </c>
      <c r="N10" s="32">
        <f>N8-N9</f>
        <v>0.56305385139740971</v>
      </c>
      <c r="O10" s="30">
        <f t="shared" si="4"/>
        <v>1199</v>
      </c>
      <c r="P10" s="31">
        <f>P8-P9</f>
        <v>0.56343984962406013</v>
      </c>
      <c r="Q10" s="241">
        <f>Q8-Q9</f>
        <v>1633</v>
      </c>
      <c r="R10" s="34">
        <f>R8-R9</f>
        <v>0.56020583190394513</v>
      </c>
      <c r="S10" s="2"/>
      <c r="T10" s="247"/>
      <c r="U10" s="247"/>
      <c r="V10" s="247"/>
      <c r="W10" s="247"/>
    </row>
    <row r="11" spans="1:25">
      <c r="A11" s="7" t="s">
        <v>14</v>
      </c>
      <c r="B11" s="35">
        <v>82</v>
      </c>
      <c r="C11" s="36">
        <f>B11/B8</f>
        <v>0.10904255319148937</v>
      </c>
      <c r="D11" s="194">
        <v>86</v>
      </c>
      <c r="E11" s="38">
        <f>D11/D8</f>
        <v>0.12027972027972028</v>
      </c>
      <c r="F11" s="35">
        <v>84</v>
      </c>
      <c r="G11" s="36">
        <f>F11/F8</f>
        <v>0.12708018154311648</v>
      </c>
      <c r="H11" s="194">
        <f t="shared" si="1"/>
        <v>140</v>
      </c>
      <c r="I11" s="39">
        <f>H11/H8</f>
        <v>0.17789072426937738</v>
      </c>
      <c r="J11" s="27"/>
      <c r="K11" s="35">
        <f t="shared" si="2"/>
        <v>82</v>
      </c>
      <c r="L11" s="36">
        <f t="shared" si="0"/>
        <v>0.10904255319148937</v>
      </c>
      <c r="M11" s="194">
        <f>K11+D11</f>
        <v>168</v>
      </c>
      <c r="N11" s="38">
        <f>M11/M8</f>
        <v>0.11451942740286299</v>
      </c>
      <c r="O11" s="35">
        <f t="shared" si="4"/>
        <v>252</v>
      </c>
      <c r="P11" s="36">
        <f>O11/O8</f>
        <v>0.11842105263157894</v>
      </c>
      <c r="Q11" s="242">
        <v>392</v>
      </c>
      <c r="R11" s="41">
        <f>Q11/Q8</f>
        <v>0.13447684391080617</v>
      </c>
      <c r="T11" s="247"/>
      <c r="U11" s="247"/>
      <c r="V11" s="247"/>
      <c r="W11" s="247"/>
      <c r="Y11" s="9"/>
    </row>
    <row r="12" spans="1:25">
      <c r="A12" s="7" t="s">
        <v>15</v>
      </c>
      <c r="B12" s="35">
        <v>260</v>
      </c>
      <c r="C12" s="36">
        <f>B12/B8</f>
        <v>0.34574468085106386</v>
      </c>
      <c r="D12" s="194">
        <v>276</v>
      </c>
      <c r="E12" s="38">
        <f>D12/D8</f>
        <v>0.38601398601398601</v>
      </c>
      <c r="F12" s="35">
        <v>264</v>
      </c>
      <c r="G12" s="36">
        <f>F12/F8</f>
        <v>0.39939485627836613</v>
      </c>
      <c r="H12" s="194">
        <f t="shared" si="1"/>
        <v>337</v>
      </c>
      <c r="I12" s="39">
        <f>H12/H8</f>
        <v>0.42820838627700125</v>
      </c>
      <c r="J12" s="27"/>
      <c r="K12" s="35">
        <f t="shared" si="2"/>
        <v>260</v>
      </c>
      <c r="L12" s="36">
        <f t="shared" si="0"/>
        <v>0.34574468085106386</v>
      </c>
      <c r="M12" s="194">
        <f t="shared" si="3"/>
        <v>536</v>
      </c>
      <c r="N12" s="38">
        <f>M12/M8</f>
        <v>0.36537150647580097</v>
      </c>
      <c r="O12" s="35">
        <f t="shared" si="4"/>
        <v>800</v>
      </c>
      <c r="P12" s="36">
        <f>O12/O8</f>
        <v>0.37593984962406013</v>
      </c>
      <c r="Q12" s="242">
        <v>1137</v>
      </c>
      <c r="R12" s="41">
        <f>Q12/Q8</f>
        <v>0.39005145797598628</v>
      </c>
      <c r="T12" s="247"/>
      <c r="U12" s="247"/>
      <c r="V12" s="247"/>
      <c r="W12" s="247"/>
      <c r="Y12" s="9"/>
    </row>
    <row r="13" spans="1:25">
      <c r="A13" s="7" t="s">
        <v>16</v>
      </c>
      <c r="B13" s="35">
        <v>51</v>
      </c>
      <c r="C13" s="36">
        <f>B13/B8</f>
        <v>6.7819148936170207E-2</v>
      </c>
      <c r="D13" s="194">
        <v>61</v>
      </c>
      <c r="E13" s="38">
        <f>D13/D8</f>
        <v>8.5314685314685321E-2</v>
      </c>
      <c r="F13" s="35">
        <v>50</v>
      </c>
      <c r="G13" s="36">
        <f>F13/F8</f>
        <v>7.564296520423601E-2</v>
      </c>
      <c r="H13" s="194">
        <f t="shared" si="1"/>
        <v>65</v>
      </c>
      <c r="I13" s="39">
        <f>H13/H8</f>
        <v>8.2592121982210928E-2</v>
      </c>
      <c r="J13" s="27"/>
      <c r="K13" s="35">
        <f t="shared" si="2"/>
        <v>51</v>
      </c>
      <c r="L13" s="36">
        <f t="shared" si="0"/>
        <v>6.7819148936170207E-2</v>
      </c>
      <c r="M13" s="194">
        <f t="shared" si="3"/>
        <v>112</v>
      </c>
      <c r="N13" s="38">
        <f>M13/M8</f>
        <v>7.6346284935241995E-2</v>
      </c>
      <c r="O13" s="35">
        <f t="shared" si="4"/>
        <v>162</v>
      </c>
      <c r="P13" s="36">
        <f>O13/O8</f>
        <v>7.6127819548872183E-2</v>
      </c>
      <c r="Q13" s="242">
        <v>227</v>
      </c>
      <c r="R13" s="41">
        <f>Q13/Q8</f>
        <v>7.7873070325900517E-2</v>
      </c>
      <c r="T13" s="247"/>
      <c r="U13" s="247"/>
      <c r="V13" s="247"/>
      <c r="W13" s="247"/>
      <c r="Y13" s="9"/>
    </row>
    <row r="14" spans="1:25">
      <c r="A14" s="7" t="s">
        <v>17</v>
      </c>
      <c r="B14" s="35">
        <v>0</v>
      </c>
      <c r="C14" s="36">
        <f>B14/B8</f>
        <v>0</v>
      </c>
      <c r="D14" s="194">
        <v>0</v>
      </c>
      <c r="E14" s="38">
        <f>D14/D8</f>
        <v>0</v>
      </c>
      <c r="F14" s="35">
        <v>0</v>
      </c>
      <c r="G14" s="36">
        <f>F14/F8</f>
        <v>0</v>
      </c>
      <c r="H14" s="194">
        <v>27</v>
      </c>
      <c r="I14" s="39">
        <f>H14/H8</f>
        <v>3.4307496823379927E-2</v>
      </c>
      <c r="J14" s="27"/>
      <c r="K14" s="35">
        <f t="shared" si="2"/>
        <v>0</v>
      </c>
      <c r="L14" s="36">
        <f t="shared" si="0"/>
        <v>0</v>
      </c>
      <c r="M14" s="194">
        <f t="shared" si="3"/>
        <v>0</v>
      </c>
      <c r="N14" s="38">
        <f>M14/M8</f>
        <v>0</v>
      </c>
      <c r="O14" s="35">
        <f t="shared" si="4"/>
        <v>0</v>
      </c>
      <c r="P14" s="36">
        <f>O14/O8</f>
        <v>0</v>
      </c>
      <c r="Q14" s="242">
        <v>27</v>
      </c>
      <c r="R14" s="41">
        <f>Q14/Q8</f>
        <v>9.2624356775300176E-3</v>
      </c>
      <c r="T14" s="247"/>
      <c r="U14" s="247"/>
      <c r="V14" s="247"/>
      <c r="W14" s="247"/>
      <c r="Y14" s="9"/>
    </row>
    <row r="15" spans="1:25" s="3" customFormat="1" ht="12.75" hidden="1" customHeight="1" outlineLevel="1">
      <c r="A15" s="42" t="s">
        <v>102</v>
      </c>
      <c r="B15" s="22">
        <v>0</v>
      </c>
      <c r="C15" s="23">
        <v>0</v>
      </c>
      <c r="D15" s="192">
        <v>0</v>
      </c>
      <c r="E15" s="25">
        <v>0</v>
      </c>
      <c r="F15" s="22">
        <v>0</v>
      </c>
      <c r="G15" s="23">
        <v>0</v>
      </c>
      <c r="H15" s="192">
        <f t="shared" si="1"/>
        <v>0</v>
      </c>
      <c r="I15" s="26">
        <v>0</v>
      </c>
      <c r="J15" s="27"/>
      <c r="K15" s="22">
        <f t="shared" si="2"/>
        <v>0</v>
      </c>
      <c r="L15" s="23">
        <f t="shared" si="0"/>
        <v>0</v>
      </c>
      <c r="M15" s="192">
        <f t="shared" si="3"/>
        <v>0</v>
      </c>
      <c r="N15" s="25">
        <v>0</v>
      </c>
      <c r="O15" s="22">
        <f t="shared" si="4"/>
        <v>0</v>
      </c>
      <c r="P15" s="23">
        <v>0</v>
      </c>
      <c r="Q15" s="240">
        <v>0</v>
      </c>
      <c r="R15" s="29">
        <v>0</v>
      </c>
      <c r="S15" s="2"/>
      <c r="T15" s="247"/>
      <c r="U15" s="247"/>
      <c r="V15" s="247"/>
      <c r="W15" s="247"/>
      <c r="Y15" s="9"/>
    </row>
    <row r="16" spans="1:25" s="9" customFormat="1" collapsed="1">
      <c r="A16" s="13" t="s">
        <v>117</v>
      </c>
      <c r="B16" s="30">
        <f>B10-B11-B12-B13</f>
        <v>47</v>
      </c>
      <c r="C16" s="31">
        <f>C10-C11-C12-C13+C14</f>
        <v>6.2499999999999986E-2</v>
      </c>
      <c r="D16" s="193">
        <f>D10-D11-D12-D13</f>
        <v>-37</v>
      </c>
      <c r="E16" s="32">
        <f>E10-E11-E12-E13+E14</f>
        <v>-5.1748251748251692E-2</v>
      </c>
      <c r="F16" s="30">
        <f>F10-F11-F12-F13</f>
        <v>-25</v>
      </c>
      <c r="G16" s="31">
        <f>G10-G11-G12-G13+G14</f>
        <v>-3.7821482602118081E-2</v>
      </c>
      <c r="H16" s="193">
        <f t="shared" si="1"/>
        <v>-81</v>
      </c>
      <c r="I16" s="33">
        <f>I10-I11-I12-I13+I14</f>
        <v>-0.10292249047013972</v>
      </c>
      <c r="J16" s="19"/>
      <c r="K16" s="30">
        <f t="shared" si="2"/>
        <v>47</v>
      </c>
      <c r="L16" s="31">
        <f t="shared" si="0"/>
        <v>6.2499999999999986E-2</v>
      </c>
      <c r="M16" s="193">
        <f t="shared" si="3"/>
        <v>10</v>
      </c>
      <c r="N16" s="32">
        <f>N10-N11-N12-N13+N14</f>
        <v>6.8166325835037761E-3</v>
      </c>
      <c r="O16" s="30">
        <f t="shared" si="4"/>
        <v>-15</v>
      </c>
      <c r="P16" s="31">
        <f>P10-P11-P12-P13+P14</f>
        <v>-7.0488721804511101E-3</v>
      </c>
      <c r="Q16" s="241">
        <f>Q10-SUM(Q11:Q13)+Q14</f>
        <v>-96</v>
      </c>
      <c r="R16" s="34">
        <f>R10-R11-R12-R13+R14</f>
        <v>-3.2933104631217819E-2</v>
      </c>
      <c r="S16" s="2"/>
      <c r="T16" s="247"/>
      <c r="U16" s="247"/>
      <c r="V16" s="247"/>
      <c r="W16" s="247"/>
    </row>
    <row r="17" spans="1:25">
      <c r="A17" s="13"/>
      <c r="B17" s="35"/>
      <c r="C17" s="36"/>
      <c r="D17" s="194"/>
      <c r="E17" s="38"/>
      <c r="F17" s="35"/>
      <c r="G17" s="36"/>
      <c r="H17" s="194"/>
      <c r="I17" s="39"/>
      <c r="J17" s="27"/>
      <c r="K17" s="35"/>
      <c r="L17" s="36"/>
      <c r="M17" s="194"/>
      <c r="N17" s="38"/>
      <c r="O17" s="35"/>
      <c r="P17" s="36"/>
      <c r="Q17" s="242"/>
      <c r="R17" s="41"/>
      <c r="T17" s="247"/>
      <c r="U17" s="247"/>
      <c r="V17" s="247"/>
      <c r="W17" s="247"/>
      <c r="Y17" s="9"/>
    </row>
    <row r="18" spans="1:25">
      <c r="A18" s="7" t="s">
        <v>101</v>
      </c>
      <c r="B18" s="35">
        <v>-21</v>
      </c>
      <c r="C18" s="36">
        <f>B18/B8</f>
        <v>-2.7925531914893616E-2</v>
      </c>
      <c r="D18" s="194">
        <v>18</v>
      </c>
      <c r="E18" s="26">
        <f>D18/D8</f>
        <v>2.5174825174825177E-2</v>
      </c>
      <c r="F18" s="35">
        <v>-2</v>
      </c>
      <c r="G18" s="36">
        <f>F18/F8</f>
        <v>-3.0257186081694403E-3</v>
      </c>
      <c r="H18" s="194">
        <f t="shared" si="1"/>
        <v>-2</v>
      </c>
      <c r="I18" s="26">
        <f>H18/H8</f>
        <v>-2.5412960609911056E-3</v>
      </c>
      <c r="J18" s="27"/>
      <c r="K18" s="35">
        <f t="shared" si="2"/>
        <v>-21</v>
      </c>
      <c r="L18" s="36">
        <f t="shared" si="0"/>
        <v>-2.7925531914893616E-2</v>
      </c>
      <c r="M18" s="194">
        <f t="shared" si="3"/>
        <v>-3</v>
      </c>
      <c r="N18" s="38">
        <f>M18/M8</f>
        <v>-2.0449897750511249E-3</v>
      </c>
      <c r="O18" s="35">
        <f t="shared" si="4"/>
        <v>-5</v>
      </c>
      <c r="P18" s="36">
        <f>O18/O8</f>
        <v>-2.3496240601503758E-3</v>
      </c>
      <c r="Q18" s="242">
        <v>-7</v>
      </c>
      <c r="R18" s="29">
        <f>Q18/Q8</f>
        <v>-2.4013722126929675E-3</v>
      </c>
      <c r="T18" s="247"/>
      <c r="U18" s="247"/>
      <c r="V18" s="247"/>
      <c r="W18" s="247"/>
      <c r="Y18" s="9"/>
    </row>
    <row r="19" spans="1:25" s="9" customFormat="1">
      <c r="A19" s="43" t="s">
        <v>18</v>
      </c>
      <c r="B19" s="14">
        <f t="shared" ref="B19:G19" si="6">B16+B18</f>
        <v>26</v>
      </c>
      <c r="C19" s="15">
        <f t="shared" si="6"/>
        <v>3.457446808510637E-2</v>
      </c>
      <c r="D19" s="191">
        <f t="shared" si="6"/>
        <v>-19</v>
      </c>
      <c r="E19" s="39">
        <f t="shared" si="6"/>
        <v>-2.6573426573426515E-2</v>
      </c>
      <c r="F19" s="14">
        <f t="shared" si="6"/>
        <v>-27</v>
      </c>
      <c r="G19" s="15">
        <f t="shared" si="6"/>
        <v>-4.0847201210287523E-2</v>
      </c>
      <c r="H19" s="191">
        <f t="shared" si="1"/>
        <v>-83</v>
      </c>
      <c r="I19" s="39">
        <f>I16+I18</f>
        <v>-0.10546378653113082</v>
      </c>
      <c r="J19" s="19"/>
      <c r="K19" s="14">
        <f t="shared" si="2"/>
        <v>26</v>
      </c>
      <c r="L19" s="15">
        <f t="shared" si="0"/>
        <v>3.457446808510637E-2</v>
      </c>
      <c r="M19" s="191">
        <f t="shared" si="3"/>
        <v>7</v>
      </c>
      <c r="N19" s="17">
        <f>N16+N18</f>
        <v>4.7716428084526516E-3</v>
      </c>
      <c r="O19" s="14">
        <f t="shared" si="4"/>
        <v>-20</v>
      </c>
      <c r="P19" s="15">
        <f>+P16+P18</f>
        <v>-9.3984962406014859E-3</v>
      </c>
      <c r="Q19" s="243">
        <f>Q16+Q18</f>
        <v>-103</v>
      </c>
      <c r="R19" s="41">
        <f>R16+R18</f>
        <v>-3.5334476843910785E-2</v>
      </c>
      <c r="S19" s="2"/>
      <c r="T19" s="247"/>
      <c r="U19" s="247"/>
      <c r="V19" s="247"/>
      <c r="W19" s="247"/>
    </row>
    <row r="20" spans="1:25">
      <c r="A20" s="43"/>
      <c r="B20" s="35"/>
      <c r="C20" s="36"/>
      <c r="D20" s="194"/>
      <c r="E20" s="38"/>
      <c r="F20" s="35"/>
      <c r="G20" s="36"/>
      <c r="H20" s="194"/>
      <c r="I20" s="39"/>
      <c r="J20" s="27"/>
      <c r="K20" s="35">
        <f t="shared" si="2"/>
        <v>0</v>
      </c>
      <c r="L20" s="36">
        <f t="shared" si="0"/>
        <v>0</v>
      </c>
      <c r="M20" s="194">
        <f t="shared" si="3"/>
        <v>0</v>
      </c>
      <c r="N20" s="38"/>
      <c r="O20" s="35">
        <f t="shared" si="4"/>
        <v>0</v>
      </c>
      <c r="P20" s="36"/>
      <c r="Q20" s="242"/>
      <c r="R20" s="41"/>
      <c r="Y20" s="9"/>
    </row>
    <row r="21" spans="1:25">
      <c r="A21" s="44" t="s">
        <v>19</v>
      </c>
      <c r="B21" s="35">
        <v>2</v>
      </c>
      <c r="C21" s="36">
        <f>B21/B8</f>
        <v>2.6595744680851063E-3</v>
      </c>
      <c r="D21" s="194">
        <v>-2</v>
      </c>
      <c r="E21" s="38">
        <f>D21/D8</f>
        <v>-2.7972027972027972E-3</v>
      </c>
      <c r="F21" s="35">
        <v>4</v>
      </c>
      <c r="G21" s="36">
        <f>F21/F8</f>
        <v>6.0514372163388806E-3</v>
      </c>
      <c r="H21" s="194">
        <f t="shared" si="1"/>
        <v>63</v>
      </c>
      <c r="I21" s="39">
        <f>H21/H8</f>
        <v>8.0050825921219829E-2</v>
      </c>
      <c r="J21" s="27"/>
      <c r="K21" s="35">
        <f t="shared" si="2"/>
        <v>2</v>
      </c>
      <c r="L21" s="36">
        <f t="shared" si="0"/>
        <v>2.6595744680851063E-3</v>
      </c>
      <c r="M21" s="194">
        <f t="shared" si="3"/>
        <v>0</v>
      </c>
      <c r="N21" s="38">
        <f>M21/M8</f>
        <v>0</v>
      </c>
      <c r="O21" s="35">
        <f t="shared" si="4"/>
        <v>4</v>
      </c>
      <c r="P21" s="36">
        <f>O21/O8</f>
        <v>1.8796992481203006E-3</v>
      </c>
      <c r="Q21" s="242">
        <v>67</v>
      </c>
      <c r="R21" s="41">
        <f>Q21/Q8</f>
        <v>2.2984562607204117E-2</v>
      </c>
      <c r="U21" s="50"/>
      <c r="Y21" s="9"/>
    </row>
    <row r="22" spans="1:25" s="50" customFormat="1">
      <c r="A22" s="51"/>
      <c r="B22" s="45">
        <f>B21/B19</f>
        <v>7.6923076923076927E-2</v>
      </c>
      <c r="C22" s="46"/>
      <c r="D22" s="195">
        <f>D21/D19</f>
        <v>0.10526315789473684</v>
      </c>
      <c r="E22" s="47"/>
      <c r="F22" s="45">
        <f>F21/F19</f>
        <v>-0.14814814814814814</v>
      </c>
      <c r="G22" s="46"/>
      <c r="H22" s="195">
        <f>H21/H19</f>
        <v>-0.75903614457831325</v>
      </c>
      <c r="I22" s="48"/>
      <c r="J22" s="49"/>
      <c r="K22" s="176">
        <f t="shared" si="2"/>
        <v>7.6923076923076927E-2</v>
      </c>
      <c r="L22" s="177">
        <f t="shared" si="0"/>
        <v>0</v>
      </c>
      <c r="M22" s="196">
        <f>M21/M19</f>
        <v>0</v>
      </c>
      <c r="N22" s="178"/>
      <c r="O22" s="176">
        <f>O21/O19</f>
        <v>-0.2</v>
      </c>
      <c r="P22" s="177"/>
      <c r="Q22" s="188">
        <f>Q21/Q19</f>
        <v>-0.65048543689320393</v>
      </c>
      <c r="R22" s="180"/>
      <c r="S22" s="2"/>
      <c r="Y22" s="9"/>
    </row>
    <row r="23" spans="1:25" s="50" customFormat="1" ht="13.15" hidden="1" customHeight="1" outlineLevel="1">
      <c r="A23" s="51" t="s">
        <v>92</v>
      </c>
      <c r="B23" s="30">
        <v>89</v>
      </c>
      <c r="C23" s="31">
        <v>0.13692307692307693</v>
      </c>
      <c r="D23" s="193">
        <v>54</v>
      </c>
      <c r="E23" s="32">
        <v>0.13692307692307693</v>
      </c>
      <c r="F23" s="14">
        <v>62</v>
      </c>
      <c r="G23" s="15">
        <v>0.13692307692307693</v>
      </c>
      <c r="H23" s="191">
        <v>139</v>
      </c>
      <c r="I23" s="18">
        <v>0.13692307692307693</v>
      </c>
      <c r="J23" s="49"/>
      <c r="K23" s="14">
        <f t="shared" si="2"/>
        <v>89</v>
      </c>
      <c r="L23" s="15">
        <f t="shared" si="0"/>
        <v>0.13692307692307693</v>
      </c>
      <c r="M23" s="191">
        <v>143</v>
      </c>
      <c r="N23" s="17">
        <v>0.13692307692307693</v>
      </c>
      <c r="O23" s="14">
        <v>205</v>
      </c>
      <c r="P23" s="15">
        <v>0.13692307692307693</v>
      </c>
      <c r="Q23" s="173">
        <v>344</v>
      </c>
      <c r="R23" s="174">
        <v>0.13692307692307693</v>
      </c>
      <c r="S23" s="2"/>
      <c r="Y23" s="9"/>
    </row>
    <row r="24" spans="1:25" s="50" customFormat="1" ht="13.15" hidden="1" customHeight="1" outlineLevel="1">
      <c r="A24" s="51"/>
      <c r="B24" s="176"/>
      <c r="C24" s="177"/>
      <c r="D24" s="196"/>
      <c r="E24" s="179"/>
      <c r="F24" s="176"/>
      <c r="G24" s="177"/>
      <c r="H24" s="196"/>
      <c r="I24" s="179"/>
      <c r="J24" s="49"/>
      <c r="K24" s="176">
        <f t="shared" si="2"/>
        <v>0</v>
      </c>
      <c r="L24" s="177">
        <f t="shared" si="0"/>
        <v>0</v>
      </c>
      <c r="M24" s="196"/>
      <c r="N24" s="179"/>
      <c r="O24" s="182"/>
      <c r="P24" s="177"/>
      <c r="Q24" s="40"/>
      <c r="R24" s="41"/>
      <c r="S24" s="2"/>
      <c r="Y24" s="9"/>
    </row>
    <row r="25" spans="1:25" s="50" customFormat="1" ht="13.15" hidden="1" customHeight="1" outlineLevel="1">
      <c r="A25" s="44" t="s">
        <v>93</v>
      </c>
      <c r="B25" s="22">
        <v>0</v>
      </c>
      <c r="C25" s="23"/>
      <c r="D25" s="192">
        <v>0</v>
      </c>
      <c r="E25" s="25"/>
      <c r="F25" s="22">
        <v>0</v>
      </c>
      <c r="G25" s="23"/>
      <c r="H25" s="192">
        <v>0</v>
      </c>
      <c r="I25" s="26"/>
      <c r="J25" s="49"/>
      <c r="K25" s="22">
        <f t="shared" si="2"/>
        <v>0</v>
      </c>
      <c r="L25" s="23">
        <f t="shared" si="0"/>
        <v>0</v>
      </c>
      <c r="M25" s="192">
        <v>0</v>
      </c>
      <c r="N25" s="25"/>
      <c r="O25" s="22">
        <v>0</v>
      </c>
      <c r="P25" s="23"/>
      <c r="Q25" s="28">
        <v>0</v>
      </c>
      <c r="R25" s="29"/>
      <c r="S25" s="2"/>
      <c r="Y25" s="9"/>
    </row>
    <row r="26" spans="1:25" s="9" customFormat="1" collapsed="1">
      <c r="A26" s="51" t="s">
        <v>20</v>
      </c>
      <c r="B26" s="52">
        <f t="shared" ref="B26:F26" si="7">B19-B21</f>
        <v>24</v>
      </c>
      <c r="C26" s="53">
        <f t="shared" si="7"/>
        <v>3.1914893617021267E-2</v>
      </c>
      <c r="D26" s="197">
        <f t="shared" si="7"/>
        <v>-17</v>
      </c>
      <c r="E26" s="55">
        <f t="shared" si="7"/>
        <v>-2.3776223776223716E-2</v>
      </c>
      <c r="F26" s="52">
        <f t="shared" si="7"/>
        <v>-31</v>
      </c>
      <c r="G26" s="53">
        <f>G19-G21</f>
        <v>-4.6898638426626407E-2</v>
      </c>
      <c r="H26" s="197">
        <f>Q26-O26</f>
        <v>-146</v>
      </c>
      <c r="I26" s="56">
        <f>I19-I21</f>
        <v>-0.18551461245235065</v>
      </c>
      <c r="J26" s="19"/>
      <c r="K26" s="52">
        <f t="shared" si="2"/>
        <v>24</v>
      </c>
      <c r="L26" s="53">
        <f t="shared" si="0"/>
        <v>3.1914893617021267E-2</v>
      </c>
      <c r="M26" s="197">
        <f>K26+D26</f>
        <v>7</v>
      </c>
      <c r="N26" s="55">
        <f>N19-N21</f>
        <v>4.7716428084526516E-3</v>
      </c>
      <c r="O26" s="52">
        <f>M26+F26</f>
        <v>-24</v>
      </c>
      <c r="P26" s="190">
        <f>P19-P21</f>
        <v>-1.1278195488721787E-2</v>
      </c>
      <c r="Q26" s="57">
        <f t="shared" ref="Q26" si="8">Q19-Q21</f>
        <v>-170</v>
      </c>
      <c r="R26" s="58">
        <f>R19-R21</f>
        <v>-5.8319039451114899E-2</v>
      </c>
      <c r="S26" s="2"/>
    </row>
    <row r="27" spans="1:25" s="218" customFormat="1">
      <c r="A27" s="214"/>
      <c r="B27" s="215"/>
      <c r="C27" s="216"/>
      <c r="D27" s="216"/>
      <c r="E27" s="216"/>
      <c r="F27" s="216"/>
      <c r="G27" s="216"/>
      <c r="H27" s="216"/>
      <c r="I27" s="216"/>
      <c r="J27" s="217"/>
      <c r="K27" s="216"/>
      <c r="L27" s="216"/>
      <c r="M27" s="217"/>
      <c r="N27" s="217"/>
      <c r="O27" s="216"/>
      <c r="P27" s="253"/>
      <c r="Q27" s="217"/>
      <c r="R27" s="253"/>
      <c r="Y27" s="9"/>
    </row>
    <row r="28" spans="1:25">
      <c r="A28" s="13" t="s">
        <v>87</v>
      </c>
      <c r="B28" s="61"/>
      <c r="C28" s="61"/>
      <c r="D28" s="61"/>
      <c r="E28" s="61"/>
      <c r="F28" s="61"/>
      <c r="G28" s="61"/>
      <c r="H28" s="61"/>
      <c r="I28" s="61"/>
      <c r="J28" s="62"/>
      <c r="K28" s="61"/>
      <c r="L28" s="61"/>
      <c r="M28" s="62"/>
      <c r="N28" s="62"/>
      <c r="O28" s="61"/>
      <c r="P28" s="252"/>
      <c r="Q28" s="62"/>
      <c r="R28" s="252"/>
      <c r="W28" s="175"/>
      <c r="Y28" s="9"/>
    </row>
    <row r="29" spans="1:25">
      <c r="A29" s="7" t="s">
        <v>103</v>
      </c>
      <c r="B29" s="65">
        <v>601</v>
      </c>
      <c r="C29" s="165">
        <f>B29/B32</f>
        <v>0.79920212765957444</v>
      </c>
      <c r="D29" s="198">
        <v>519</v>
      </c>
      <c r="E29" s="169">
        <f>D29/D32</f>
        <v>0.72587412587412592</v>
      </c>
      <c r="F29" s="65">
        <v>498</v>
      </c>
      <c r="G29" s="165">
        <f>F29/F32</f>
        <v>0.75340393343419065</v>
      </c>
      <c r="H29" s="245">
        <f>Q29-O29</f>
        <v>602</v>
      </c>
      <c r="I29" s="169">
        <f>H29/H32</f>
        <v>0.7649301143583227</v>
      </c>
      <c r="J29" s="60"/>
      <c r="K29" s="65">
        <f t="shared" si="2"/>
        <v>601</v>
      </c>
      <c r="L29" s="165">
        <f t="shared" si="0"/>
        <v>0.79920212765957444</v>
      </c>
      <c r="M29" s="198">
        <f t="shared" ref="M29:M31" si="9">K29+D29</f>
        <v>1120</v>
      </c>
      <c r="N29" s="167">
        <f>M29/M32</f>
        <v>0.76346284935241993</v>
      </c>
      <c r="O29" s="65">
        <f t="shared" ref="O29:O31" si="10">M29+F29</f>
        <v>1618</v>
      </c>
      <c r="P29" s="165">
        <f>O29/O32</f>
        <v>0.76033834586466165</v>
      </c>
      <c r="Q29" s="244">
        <v>2220</v>
      </c>
      <c r="R29" s="171">
        <f>Q29/Q32</f>
        <v>0.76157804459691247</v>
      </c>
      <c r="Y29" s="9"/>
    </row>
    <row r="30" spans="1:25">
      <c r="A30" s="7" t="s">
        <v>104</v>
      </c>
      <c r="B30" s="35">
        <v>131</v>
      </c>
      <c r="C30" s="166">
        <f>B30/B32</f>
        <v>0.17420212765957446</v>
      </c>
      <c r="D30" s="194">
        <v>148</v>
      </c>
      <c r="E30" s="170">
        <f>D30/D32</f>
        <v>0.20699300699300699</v>
      </c>
      <c r="F30" s="35">
        <v>143</v>
      </c>
      <c r="G30" s="166">
        <f>F30/F32</f>
        <v>0.21633888048411498</v>
      </c>
      <c r="H30" s="246">
        <f t="shared" ref="H30:H31" si="11">Q30-O30</f>
        <v>161</v>
      </c>
      <c r="I30" s="170">
        <f>H30/H32</f>
        <v>0.204574332909784</v>
      </c>
      <c r="J30" s="60"/>
      <c r="K30" s="35">
        <f t="shared" si="2"/>
        <v>131</v>
      </c>
      <c r="L30" s="166">
        <f t="shared" si="0"/>
        <v>0.17420212765957446</v>
      </c>
      <c r="M30" s="194">
        <f t="shared" si="9"/>
        <v>279</v>
      </c>
      <c r="N30" s="168">
        <f>M30/M32</f>
        <v>0.19018404907975461</v>
      </c>
      <c r="O30" s="35">
        <f t="shared" si="10"/>
        <v>422</v>
      </c>
      <c r="P30" s="166">
        <f>O30/O32</f>
        <v>0.19830827067669174</v>
      </c>
      <c r="Q30" s="242">
        <v>583</v>
      </c>
      <c r="R30" s="172">
        <f>Q30/Q32</f>
        <v>0.2</v>
      </c>
      <c r="Y30" s="9"/>
    </row>
    <row r="31" spans="1:25">
      <c r="A31" s="7" t="s">
        <v>105</v>
      </c>
      <c r="B31" s="35">
        <v>20</v>
      </c>
      <c r="C31" s="166">
        <f>B31/B32</f>
        <v>2.6595744680851064E-2</v>
      </c>
      <c r="D31" s="194">
        <v>48</v>
      </c>
      <c r="E31" s="170">
        <f>D31/D32</f>
        <v>6.7132867132867133E-2</v>
      </c>
      <c r="F31" s="35">
        <v>20</v>
      </c>
      <c r="G31" s="166">
        <f>F31/F32</f>
        <v>3.0257186081694403E-2</v>
      </c>
      <c r="H31" s="246">
        <f t="shared" si="11"/>
        <v>24</v>
      </c>
      <c r="I31" s="170">
        <f>H31/H32</f>
        <v>3.0495552731893267E-2</v>
      </c>
      <c r="J31" s="60"/>
      <c r="K31" s="35">
        <f t="shared" si="2"/>
        <v>20</v>
      </c>
      <c r="L31" s="166">
        <f t="shared" si="0"/>
        <v>2.6595744680851064E-2</v>
      </c>
      <c r="M31" s="194">
        <f t="shared" si="9"/>
        <v>68</v>
      </c>
      <c r="N31" s="168">
        <f>M31/M32</f>
        <v>4.6353101567825496E-2</v>
      </c>
      <c r="O31" s="35">
        <f t="shared" si="10"/>
        <v>88</v>
      </c>
      <c r="P31" s="166">
        <f>O31/O32</f>
        <v>4.1353383458646614E-2</v>
      </c>
      <c r="Q31" s="242">
        <v>112</v>
      </c>
      <c r="R31" s="172">
        <f>Q31/Q32</f>
        <v>3.8421955403087481E-2</v>
      </c>
      <c r="Y31" s="9"/>
    </row>
    <row r="32" spans="1:25" s="9" customFormat="1">
      <c r="A32" s="13" t="s">
        <v>11</v>
      </c>
      <c r="B32" s="52">
        <f t="shared" ref="B32:I32" si="12">SUM(B29:B31)</f>
        <v>752</v>
      </c>
      <c r="C32" s="68">
        <f t="shared" si="12"/>
        <v>0.99999999999999989</v>
      </c>
      <c r="D32" s="197">
        <f t="shared" si="12"/>
        <v>715</v>
      </c>
      <c r="E32" s="70">
        <f t="shared" si="12"/>
        <v>1</v>
      </c>
      <c r="F32" s="52">
        <f>SUM(F29:F31)</f>
        <v>661</v>
      </c>
      <c r="G32" s="68">
        <f t="shared" si="12"/>
        <v>1</v>
      </c>
      <c r="H32" s="197">
        <f t="shared" si="12"/>
        <v>787</v>
      </c>
      <c r="I32" s="70">
        <f t="shared" si="12"/>
        <v>1</v>
      </c>
      <c r="J32" s="71"/>
      <c r="K32" s="52">
        <f t="shared" si="2"/>
        <v>752</v>
      </c>
      <c r="L32" s="68">
        <f t="shared" si="0"/>
        <v>0.99999999999999989</v>
      </c>
      <c r="M32" s="197">
        <f t="shared" ref="M32:R32" si="13">SUM(M29:M31)</f>
        <v>1467</v>
      </c>
      <c r="N32" s="69">
        <f t="shared" si="13"/>
        <v>1</v>
      </c>
      <c r="O32" s="52">
        <f t="shared" si="13"/>
        <v>2128</v>
      </c>
      <c r="P32" s="68">
        <f t="shared" si="13"/>
        <v>1</v>
      </c>
      <c r="Q32" s="57">
        <f t="shared" si="13"/>
        <v>2915</v>
      </c>
      <c r="R32" s="72">
        <f t="shared" si="13"/>
        <v>0.99999999999999989</v>
      </c>
      <c r="S32" s="2"/>
    </row>
    <row r="33" spans="1:25" s="218" customFormat="1">
      <c r="B33" s="219"/>
      <c r="C33" s="219"/>
      <c r="D33" s="219"/>
      <c r="E33" s="219"/>
      <c r="F33" s="219"/>
      <c r="G33" s="219"/>
      <c r="H33" s="219"/>
      <c r="I33" s="219"/>
      <c r="J33" s="220"/>
      <c r="K33" s="219"/>
      <c r="L33" s="219"/>
      <c r="M33" s="220"/>
      <c r="N33" s="220"/>
      <c r="O33" s="219"/>
      <c r="P33" s="251"/>
      <c r="Q33" s="220"/>
      <c r="R33" s="251"/>
      <c r="S33" s="236"/>
      <c r="Y33" s="9"/>
    </row>
    <row r="34" spans="1:25">
      <c r="A34" s="13" t="s">
        <v>88</v>
      </c>
      <c r="B34" s="61"/>
      <c r="C34" s="61"/>
      <c r="D34" s="61"/>
      <c r="E34" s="61"/>
      <c r="F34" s="61"/>
      <c r="G34" s="61"/>
      <c r="H34" s="61"/>
      <c r="I34" s="61"/>
      <c r="J34" s="62"/>
      <c r="K34" s="61"/>
      <c r="L34" s="61"/>
      <c r="M34" s="62"/>
      <c r="N34" s="62"/>
      <c r="O34" s="61"/>
      <c r="P34" s="252"/>
      <c r="Q34" s="62"/>
      <c r="R34" s="252"/>
      <c r="Y34" s="9"/>
    </row>
    <row r="35" spans="1:25">
      <c r="A35" s="7" t="s">
        <v>106</v>
      </c>
      <c r="B35" s="65">
        <v>490</v>
      </c>
      <c r="C35" s="165">
        <f>B35/B38</f>
        <v>0.65159574468085102</v>
      </c>
      <c r="D35" s="198">
        <v>410</v>
      </c>
      <c r="E35" s="167">
        <f>D35/D38</f>
        <v>0.57342657342657344</v>
      </c>
      <c r="F35" s="65">
        <v>401</v>
      </c>
      <c r="G35" s="165">
        <f>F35/F38</f>
        <v>0.60665658093797281</v>
      </c>
      <c r="H35" s="245">
        <f>Q35-O35</f>
        <v>476</v>
      </c>
      <c r="I35" s="169">
        <f>H35/H38</f>
        <v>0.60482846251588307</v>
      </c>
      <c r="J35" s="62"/>
      <c r="K35" s="65">
        <f>B35</f>
        <v>490</v>
      </c>
      <c r="L35" s="165">
        <f>K35/K38</f>
        <v>0.65159574468085102</v>
      </c>
      <c r="M35" s="198">
        <f>K35+D35</f>
        <v>900</v>
      </c>
      <c r="N35" s="167">
        <f>M35/M38</f>
        <v>0.61349693251533743</v>
      </c>
      <c r="O35" s="65">
        <f>M35+F35</f>
        <v>1301</v>
      </c>
      <c r="P35" s="165">
        <f>O35/O38</f>
        <v>0.61137218045112784</v>
      </c>
      <c r="Q35" s="244">
        <v>1777</v>
      </c>
      <c r="R35" s="171">
        <f>Q35/Q38</f>
        <v>0.60960548885077182</v>
      </c>
      <c r="Y35" s="9"/>
    </row>
    <row r="36" spans="1:25">
      <c r="A36" s="7" t="s">
        <v>107</v>
      </c>
      <c r="B36" s="35">
        <v>168</v>
      </c>
      <c r="C36" s="166">
        <f>B36/B38</f>
        <v>0.22340425531914893</v>
      </c>
      <c r="D36" s="194">
        <v>183</v>
      </c>
      <c r="E36" s="168">
        <f>D36/D38</f>
        <v>0.25594405594405595</v>
      </c>
      <c r="F36" s="35">
        <v>138</v>
      </c>
      <c r="G36" s="166">
        <f>F36/F38</f>
        <v>0.20877458396369139</v>
      </c>
      <c r="H36" s="246">
        <f t="shared" ref="H36:H37" si="14">Q36-O36</f>
        <v>182</v>
      </c>
      <c r="I36" s="170">
        <f>H36/H38</f>
        <v>0.23125794155019061</v>
      </c>
      <c r="J36" s="62"/>
      <c r="K36" s="35">
        <f t="shared" ref="K36:K37" si="15">B36</f>
        <v>168</v>
      </c>
      <c r="L36" s="166">
        <f>K36/K38</f>
        <v>0.22340425531914893</v>
      </c>
      <c r="M36" s="194">
        <f t="shared" ref="M36:M37" si="16">K36+D36</f>
        <v>351</v>
      </c>
      <c r="N36" s="168">
        <f>M36/M38</f>
        <v>0.2392638036809816</v>
      </c>
      <c r="O36" s="35">
        <f t="shared" ref="O36:O37" si="17">M36+F36</f>
        <v>489</v>
      </c>
      <c r="P36" s="166">
        <f>O36/O38</f>
        <v>0.22979323308270677</v>
      </c>
      <c r="Q36" s="242">
        <v>671</v>
      </c>
      <c r="R36" s="172">
        <f>Q36/Q38</f>
        <v>0.23018867924528302</v>
      </c>
      <c r="Y36" s="9"/>
    </row>
    <row r="37" spans="1:25">
      <c r="A37" s="7" t="s">
        <v>108</v>
      </c>
      <c r="B37" s="35">
        <v>94</v>
      </c>
      <c r="C37" s="166">
        <f>B37/B38</f>
        <v>0.125</v>
      </c>
      <c r="D37" s="194">
        <v>122</v>
      </c>
      <c r="E37" s="168">
        <f>D37/D38</f>
        <v>0.17062937062937064</v>
      </c>
      <c r="F37" s="35">
        <v>122</v>
      </c>
      <c r="G37" s="166">
        <f>F37/F38</f>
        <v>0.18456883509833585</v>
      </c>
      <c r="H37" s="246">
        <f t="shared" si="14"/>
        <v>129</v>
      </c>
      <c r="I37" s="170">
        <f>H37/H38</f>
        <v>0.16391359593392629</v>
      </c>
      <c r="J37" s="62"/>
      <c r="K37" s="35">
        <f t="shared" si="15"/>
        <v>94</v>
      </c>
      <c r="L37" s="166">
        <f>K37/K38</f>
        <v>0.125</v>
      </c>
      <c r="M37" s="194">
        <f t="shared" si="16"/>
        <v>216</v>
      </c>
      <c r="N37" s="168">
        <f>M37/M38</f>
        <v>0.14723926380368099</v>
      </c>
      <c r="O37" s="35">
        <f t="shared" si="17"/>
        <v>338</v>
      </c>
      <c r="P37" s="166">
        <f>O37/O38</f>
        <v>0.15883458646616541</v>
      </c>
      <c r="Q37" s="242">
        <v>467</v>
      </c>
      <c r="R37" s="172">
        <f>Q37/Q38</f>
        <v>0.16020583190394511</v>
      </c>
      <c r="Y37" s="9"/>
    </row>
    <row r="38" spans="1:25" ht="13.5" thickBot="1">
      <c r="A38" s="13" t="s">
        <v>11</v>
      </c>
      <c r="B38" s="52">
        <f t="shared" ref="B38:I38" si="18">SUM(B35:B37)</f>
        <v>752</v>
      </c>
      <c r="C38" s="68">
        <f t="shared" si="18"/>
        <v>1</v>
      </c>
      <c r="D38" s="197">
        <f t="shared" si="18"/>
        <v>715</v>
      </c>
      <c r="E38" s="70">
        <f t="shared" si="18"/>
        <v>1</v>
      </c>
      <c r="F38" s="52">
        <f>SUM(F35:F37)</f>
        <v>661</v>
      </c>
      <c r="G38" s="68">
        <f t="shared" si="18"/>
        <v>1</v>
      </c>
      <c r="H38" s="197">
        <f t="shared" si="18"/>
        <v>787</v>
      </c>
      <c r="I38" s="70">
        <f t="shared" si="18"/>
        <v>1</v>
      </c>
      <c r="J38" s="62"/>
      <c r="K38" s="52">
        <f t="shared" ref="K38:R38" si="19">SUM(K35:K37)</f>
        <v>752</v>
      </c>
      <c r="L38" s="68">
        <f t="shared" si="19"/>
        <v>1</v>
      </c>
      <c r="M38" s="197">
        <f t="shared" si="19"/>
        <v>1467</v>
      </c>
      <c r="N38" s="70">
        <f t="shared" si="19"/>
        <v>1</v>
      </c>
      <c r="O38" s="156">
        <f t="shared" si="19"/>
        <v>2128</v>
      </c>
      <c r="P38" s="68">
        <f t="shared" si="19"/>
        <v>1</v>
      </c>
      <c r="Q38" s="73">
        <f t="shared" si="19"/>
        <v>2915</v>
      </c>
      <c r="R38" s="74">
        <f t="shared" si="19"/>
        <v>0.99999999999999989</v>
      </c>
      <c r="Y38" s="9"/>
    </row>
    <row r="39" spans="1:25" s="218" customFormat="1">
      <c r="B39" s="219"/>
      <c r="C39" s="219"/>
      <c r="D39" s="219"/>
      <c r="E39" s="219"/>
      <c r="F39" s="219"/>
      <c r="G39" s="219"/>
      <c r="H39" s="219"/>
      <c r="I39" s="219"/>
      <c r="J39" s="220"/>
      <c r="K39" s="219"/>
      <c r="L39" s="219"/>
      <c r="M39" s="219"/>
      <c r="N39" s="219"/>
      <c r="O39" s="219"/>
      <c r="P39" s="219"/>
      <c r="Q39" s="219"/>
      <c r="R39" s="219"/>
      <c r="Y39" s="9"/>
    </row>
    <row r="40" spans="1:25">
      <c r="A40" s="12" t="s">
        <v>21</v>
      </c>
      <c r="B40" s="61"/>
      <c r="C40" s="61"/>
      <c r="D40" s="61"/>
      <c r="E40" s="61"/>
      <c r="F40" s="61"/>
      <c r="G40" s="61"/>
      <c r="H40" s="61"/>
      <c r="I40" s="61"/>
      <c r="J40" s="62"/>
      <c r="K40" s="61"/>
      <c r="L40" s="61"/>
      <c r="M40" s="61"/>
      <c r="N40" s="61"/>
      <c r="O40" s="61"/>
      <c r="P40" s="61"/>
      <c r="Q40" s="61"/>
      <c r="R40" s="61"/>
      <c r="Y40" s="9"/>
    </row>
    <row r="41" spans="1:25" ht="13.5" thickBot="1">
      <c r="A41" s="12"/>
      <c r="B41" s="61"/>
      <c r="C41" s="61"/>
      <c r="D41" s="61"/>
      <c r="E41" s="61"/>
      <c r="F41" s="61"/>
      <c r="G41" s="61"/>
      <c r="H41" s="61"/>
      <c r="I41" s="61"/>
      <c r="J41" s="62"/>
      <c r="K41" s="61"/>
      <c r="L41" s="61"/>
      <c r="M41" s="61"/>
      <c r="N41" s="61"/>
      <c r="O41" s="61"/>
      <c r="P41" s="61"/>
      <c r="Q41" s="61"/>
      <c r="R41" s="61"/>
      <c r="Y41" s="9"/>
    </row>
    <row r="42" spans="1:25" s="9" customFormat="1">
      <c r="A42" s="75" t="s">
        <v>22</v>
      </c>
      <c r="B42" s="76">
        <f>B26</f>
        <v>24</v>
      </c>
      <c r="C42" s="77"/>
      <c r="D42" s="199">
        <f>D26</f>
        <v>-17</v>
      </c>
      <c r="E42" s="79"/>
      <c r="F42" s="76">
        <f>F26</f>
        <v>-31</v>
      </c>
      <c r="G42" s="77"/>
      <c r="H42" s="199">
        <f>H26</f>
        <v>-146</v>
      </c>
      <c r="I42" s="79"/>
      <c r="J42" s="80"/>
      <c r="K42" s="76">
        <f>B42</f>
        <v>24</v>
      </c>
      <c r="L42" s="77"/>
      <c r="M42" s="199">
        <f>M26</f>
        <v>7</v>
      </c>
      <c r="N42" s="78"/>
      <c r="O42" s="76">
        <f>O26</f>
        <v>-24</v>
      </c>
      <c r="P42" s="77"/>
      <c r="Q42" s="81">
        <f>Q26</f>
        <v>-170</v>
      </c>
      <c r="R42" s="82"/>
      <c r="S42" s="2"/>
    </row>
    <row r="43" spans="1:25">
      <c r="A43" s="83" t="s">
        <v>23</v>
      </c>
      <c r="B43" s="84"/>
      <c r="C43" s="85"/>
      <c r="D43" s="200"/>
      <c r="E43" s="87"/>
      <c r="F43" s="84"/>
      <c r="G43" s="85"/>
      <c r="H43" s="200"/>
      <c r="I43" s="87"/>
      <c r="J43" s="88"/>
      <c r="K43" s="84"/>
      <c r="L43" s="85"/>
      <c r="M43" s="200"/>
      <c r="N43" s="86"/>
      <c r="O43" s="84"/>
      <c r="P43" s="85"/>
      <c r="Q43" s="89"/>
      <c r="R43" s="90"/>
      <c r="Y43" s="9"/>
    </row>
    <row r="44" spans="1:25" hidden="1" outlineLevel="1">
      <c r="A44" s="83" t="s">
        <v>97</v>
      </c>
      <c r="B44" s="84"/>
      <c r="C44" s="85"/>
      <c r="D44" s="200"/>
      <c r="E44" s="87"/>
      <c r="F44" s="84"/>
      <c r="G44" s="85"/>
      <c r="H44" s="200"/>
      <c r="I44" s="87"/>
      <c r="J44" s="88"/>
      <c r="K44" s="84"/>
      <c r="L44" s="85"/>
      <c r="M44" s="200">
        <v>0</v>
      </c>
      <c r="N44" s="86"/>
      <c r="O44" s="84">
        <v>0</v>
      </c>
      <c r="P44" s="85"/>
      <c r="Q44" s="89"/>
      <c r="R44" s="90"/>
      <c r="Y44" s="9"/>
    </row>
    <row r="45" spans="1:25" collapsed="1">
      <c r="A45" s="83" t="s">
        <v>24</v>
      </c>
      <c r="B45" s="84">
        <f>B21</f>
        <v>2</v>
      </c>
      <c r="C45" s="85"/>
      <c r="D45" s="200">
        <f>D21</f>
        <v>-2</v>
      </c>
      <c r="E45" s="87"/>
      <c r="F45" s="84">
        <f>F21</f>
        <v>4</v>
      </c>
      <c r="G45" s="85"/>
      <c r="H45" s="200">
        <f>H21</f>
        <v>63</v>
      </c>
      <c r="I45" s="87"/>
      <c r="J45" s="88"/>
      <c r="K45" s="84">
        <f>K21</f>
        <v>2</v>
      </c>
      <c r="L45" s="85"/>
      <c r="M45" s="200">
        <f>M21</f>
        <v>0</v>
      </c>
      <c r="N45" s="86"/>
      <c r="O45" s="84">
        <f>O21</f>
        <v>4</v>
      </c>
      <c r="P45" s="85"/>
      <c r="Q45" s="89">
        <f>Q21</f>
        <v>67</v>
      </c>
      <c r="R45" s="90"/>
      <c r="Y45" s="9"/>
    </row>
    <row r="46" spans="1:25">
      <c r="A46" s="83" t="s">
        <v>25</v>
      </c>
      <c r="B46" s="84">
        <f>-B18</f>
        <v>21</v>
      </c>
      <c r="C46" s="85"/>
      <c r="D46" s="200">
        <f>-D18</f>
        <v>-18</v>
      </c>
      <c r="E46" s="87"/>
      <c r="F46" s="84">
        <f>-F18</f>
        <v>2</v>
      </c>
      <c r="G46" s="85"/>
      <c r="H46" s="200">
        <v>-1</v>
      </c>
      <c r="I46" s="87"/>
      <c r="J46" s="88"/>
      <c r="K46" s="84">
        <f t="shared" ref="K46:K54" si="20">B46</f>
        <v>21</v>
      </c>
      <c r="L46" s="85"/>
      <c r="M46" s="200">
        <f>-M18</f>
        <v>3</v>
      </c>
      <c r="N46" s="86"/>
      <c r="O46" s="84">
        <f>-O18</f>
        <v>5</v>
      </c>
      <c r="P46" s="85"/>
      <c r="Q46" s="89">
        <v>4</v>
      </c>
      <c r="R46" s="90"/>
      <c r="Y46" s="9"/>
    </row>
    <row r="47" spans="1:25">
      <c r="A47" s="83" t="s">
        <v>26</v>
      </c>
      <c r="B47" s="84">
        <v>3</v>
      </c>
      <c r="C47" s="85"/>
      <c r="D47" s="200">
        <f>M47-B47</f>
        <v>3</v>
      </c>
      <c r="E47" s="87"/>
      <c r="F47" s="84">
        <f>O47-M47</f>
        <v>7</v>
      </c>
      <c r="G47" s="85"/>
      <c r="H47" s="200">
        <f>Q47-O47</f>
        <v>7</v>
      </c>
      <c r="I47" s="87"/>
      <c r="J47" s="88"/>
      <c r="K47" s="84">
        <f t="shared" si="20"/>
        <v>3</v>
      </c>
      <c r="L47" s="85"/>
      <c r="M47" s="200">
        <v>6</v>
      </c>
      <c r="N47" s="86"/>
      <c r="O47" s="84">
        <v>13</v>
      </c>
      <c r="P47" s="85"/>
      <c r="Q47" s="89">
        <v>20</v>
      </c>
      <c r="R47" s="90"/>
      <c r="Y47" s="9"/>
    </row>
    <row r="48" spans="1:25">
      <c r="A48" s="83" t="s">
        <v>112</v>
      </c>
      <c r="B48" s="84">
        <v>0</v>
      </c>
      <c r="C48" s="85"/>
      <c r="D48" s="200">
        <f t="shared" ref="D48:D53" si="21">M48-B48</f>
        <v>0</v>
      </c>
      <c r="E48" s="87"/>
      <c r="F48" s="84">
        <f t="shared" ref="F48:F52" si="22">O48-M48</f>
        <v>0</v>
      </c>
      <c r="G48" s="85"/>
      <c r="H48" s="200">
        <f t="shared" ref="H48:H53" si="23">Q48-O48</f>
        <v>0</v>
      </c>
      <c r="I48" s="87"/>
      <c r="J48" s="88"/>
      <c r="K48" s="84">
        <f t="shared" si="20"/>
        <v>0</v>
      </c>
      <c r="L48" s="85"/>
      <c r="M48" s="200">
        <v>0</v>
      </c>
      <c r="N48" s="86"/>
      <c r="O48" s="84">
        <v>0</v>
      </c>
      <c r="P48" s="85"/>
      <c r="Q48" s="89">
        <v>0</v>
      </c>
      <c r="R48" s="90"/>
      <c r="Y48" s="9"/>
    </row>
    <row r="49" spans="1:25">
      <c r="A49" s="83" t="s">
        <v>27</v>
      </c>
      <c r="B49" s="84">
        <v>45</v>
      </c>
      <c r="C49" s="85"/>
      <c r="D49" s="200">
        <f t="shared" si="21"/>
        <v>47</v>
      </c>
      <c r="E49" s="87"/>
      <c r="F49" s="84">
        <f>O49-M49</f>
        <v>49</v>
      </c>
      <c r="G49" s="85"/>
      <c r="H49" s="200">
        <f t="shared" si="23"/>
        <v>91</v>
      </c>
      <c r="I49" s="87"/>
      <c r="J49" s="88"/>
      <c r="K49" s="84">
        <f t="shared" si="20"/>
        <v>45</v>
      </c>
      <c r="L49" s="85"/>
      <c r="M49" s="200">
        <v>92</v>
      </c>
      <c r="N49" s="86"/>
      <c r="O49" s="84">
        <v>141</v>
      </c>
      <c r="P49" s="85"/>
      <c r="Q49" s="89">
        <v>232</v>
      </c>
      <c r="R49" s="90"/>
      <c r="Y49" s="9"/>
    </row>
    <row r="50" spans="1:25">
      <c r="A50" s="83" t="s">
        <v>121</v>
      </c>
      <c r="B50" s="84">
        <v>-7</v>
      </c>
      <c r="C50" s="85"/>
      <c r="D50" s="200">
        <f t="shared" si="21"/>
        <v>4</v>
      </c>
      <c r="E50" s="87"/>
      <c r="F50" s="84">
        <f t="shared" si="22"/>
        <v>3</v>
      </c>
      <c r="G50" s="85"/>
      <c r="H50" s="200">
        <f t="shared" si="23"/>
        <v>-3</v>
      </c>
      <c r="I50" s="87"/>
      <c r="J50" s="88"/>
      <c r="K50" s="84">
        <f t="shared" si="20"/>
        <v>-7</v>
      </c>
      <c r="L50" s="85"/>
      <c r="M50" s="200">
        <v>-3</v>
      </c>
      <c r="N50" s="86"/>
      <c r="O50" s="84">
        <v>0</v>
      </c>
      <c r="P50" s="85"/>
      <c r="Q50" s="89">
        <v>-3</v>
      </c>
      <c r="R50" s="90"/>
      <c r="Y50" s="9"/>
    </row>
    <row r="51" spans="1:25">
      <c r="A51" s="181" t="s">
        <v>98</v>
      </c>
      <c r="B51" s="84">
        <v>-63</v>
      </c>
      <c r="C51" s="85"/>
      <c r="D51" s="200">
        <f t="shared" si="21"/>
        <v>-55</v>
      </c>
      <c r="E51" s="87"/>
      <c r="F51" s="84">
        <f>O51-M51</f>
        <v>-91</v>
      </c>
      <c r="G51" s="85"/>
      <c r="H51" s="200">
        <f t="shared" si="23"/>
        <v>135</v>
      </c>
      <c r="I51" s="87"/>
      <c r="J51" s="88"/>
      <c r="K51" s="84">
        <f t="shared" si="20"/>
        <v>-63</v>
      </c>
      <c r="L51" s="85"/>
      <c r="M51" s="200">
        <v>-118</v>
      </c>
      <c r="N51" s="86"/>
      <c r="O51" s="84">
        <v>-209</v>
      </c>
      <c r="P51" s="85"/>
      <c r="Q51" s="89">
        <v>-74</v>
      </c>
      <c r="R51" s="90"/>
      <c r="Y51" s="9"/>
    </row>
    <row r="52" spans="1:25">
      <c r="A52" s="83" t="s">
        <v>28</v>
      </c>
      <c r="B52" s="84">
        <v>-2</v>
      </c>
      <c r="C52" s="85"/>
      <c r="D52" s="200">
        <f t="shared" si="21"/>
        <v>-3</v>
      </c>
      <c r="E52" s="87"/>
      <c r="F52" s="84">
        <f t="shared" si="22"/>
        <v>-2</v>
      </c>
      <c r="G52" s="85"/>
      <c r="H52" s="200">
        <f t="shared" si="23"/>
        <v>-10</v>
      </c>
      <c r="I52" s="87"/>
      <c r="J52" s="88"/>
      <c r="K52" s="84">
        <f t="shared" si="20"/>
        <v>-2</v>
      </c>
      <c r="L52" s="85"/>
      <c r="M52" s="200">
        <v>-5</v>
      </c>
      <c r="N52" s="86"/>
      <c r="O52" s="84">
        <v>-7</v>
      </c>
      <c r="P52" s="85"/>
      <c r="Q52" s="89">
        <v>-17</v>
      </c>
      <c r="R52" s="90"/>
      <c r="Y52" s="9"/>
    </row>
    <row r="53" spans="1:25">
      <c r="A53" s="83" t="s">
        <v>29</v>
      </c>
      <c r="B53" s="91">
        <v>-61</v>
      </c>
      <c r="C53" s="92"/>
      <c r="D53" s="201">
        <f t="shared" si="21"/>
        <v>-29</v>
      </c>
      <c r="E53" s="94"/>
      <c r="F53" s="91">
        <f>O53-M53</f>
        <v>-39</v>
      </c>
      <c r="G53" s="92"/>
      <c r="H53" s="201">
        <f t="shared" si="23"/>
        <v>-25</v>
      </c>
      <c r="I53" s="94"/>
      <c r="J53" s="88"/>
      <c r="K53" s="91">
        <f t="shared" si="20"/>
        <v>-61</v>
      </c>
      <c r="L53" s="92"/>
      <c r="M53" s="201">
        <v>-90</v>
      </c>
      <c r="N53" s="93"/>
      <c r="O53" s="91">
        <v>-129</v>
      </c>
      <c r="P53" s="92"/>
      <c r="Q53" s="95">
        <v>-154</v>
      </c>
      <c r="R53" s="96"/>
      <c r="Y53" s="9"/>
    </row>
    <row r="54" spans="1:25" s="9" customFormat="1">
      <c r="A54" s="223" t="s">
        <v>30</v>
      </c>
      <c r="B54" s="97">
        <f>SUM(B42:B53)</f>
        <v>-38</v>
      </c>
      <c r="C54" s="98"/>
      <c r="D54" s="202">
        <f>SUM(D42:D53)</f>
        <v>-70</v>
      </c>
      <c r="E54" s="99"/>
      <c r="F54" s="97">
        <f>SUM(F42:F53)</f>
        <v>-98</v>
      </c>
      <c r="G54" s="98"/>
      <c r="H54" s="202">
        <f>SUM(H42:H53)</f>
        <v>111</v>
      </c>
      <c r="I54" s="100"/>
      <c r="J54" s="80"/>
      <c r="K54" s="97">
        <f t="shared" si="20"/>
        <v>-38</v>
      </c>
      <c r="L54" s="98"/>
      <c r="M54" s="202">
        <f>SUM(M42:M53)</f>
        <v>-108</v>
      </c>
      <c r="N54" s="99"/>
      <c r="O54" s="97">
        <f>SUM(O42,O46:O53)-O45</f>
        <v>-214</v>
      </c>
      <c r="P54" s="98"/>
      <c r="Q54" s="101">
        <f>SUM(Q42:Q53)</f>
        <v>-95</v>
      </c>
      <c r="R54" s="102"/>
      <c r="S54" s="2"/>
    </row>
    <row r="55" spans="1:25">
      <c r="A55" s="223"/>
      <c r="B55" s="84"/>
      <c r="C55" s="85"/>
      <c r="D55" s="200"/>
      <c r="E55" s="86"/>
      <c r="F55" s="84"/>
      <c r="G55" s="85"/>
      <c r="H55" s="200"/>
      <c r="I55" s="87"/>
      <c r="J55" s="88"/>
      <c r="K55" s="84"/>
      <c r="L55" s="85"/>
      <c r="M55" s="200"/>
      <c r="N55" s="86"/>
      <c r="O55" s="84"/>
      <c r="P55" s="85"/>
      <c r="Q55" s="89"/>
      <c r="R55" s="90"/>
      <c r="Y55" s="9"/>
    </row>
    <row r="56" spans="1:25" outlineLevel="1">
      <c r="A56" s="224" t="s">
        <v>31</v>
      </c>
      <c r="B56" s="189">
        <v>-7</v>
      </c>
      <c r="C56" s="85"/>
      <c r="D56" s="200">
        <f>M56-B56</f>
        <v>0</v>
      </c>
      <c r="E56" s="86"/>
      <c r="F56" s="84">
        <f>O56-M56</f>
        <v>-14</v>
      </c>
      <c r="G56" s="85"/>
      <c r="H56" s="200">
        <f>Q56-O56</f>
        <v>0</v>
      </c>
      <c r="I56" s="87"/>
      <c r="J56" s="88"/>
      <c r="K56" s="84">
        <f>B56</f>
        <v>-7</v>
      </c>
      <c r="L56" s="85"/>
      <c r="M56" s="200">
        <v>-7</v>
      </c>
      <c r="N56" s="86"/>
      <c r="O56" s="84">
        <v>-21</v>
      </c>
      <c r="P56" s="85"/>
      <c r="Q56" s="89">
        <v>-21</v>
      </c>
      <c r="R56" s="90"/>
      <c r="Y56" s="9"/>
    </row>
    <row r="57" spans="1:25">
      <c r="A57" s="224" t="s">
        <v>32</v>
      </c>
      <c r="B57" s="84">
        <v>-4</v>
      </c>
      <c r="C57" s="85"/>
      <c r="D57" s="200">
        <f t="shared" ref="D57:D60" si="24">M57-B57</f>
        <v>-24</v>
      </c>
      <c r="E57" s="86"/>
      <c r="F57" s="84">
        <f t="shared" ref="F57:F60" si="25">O57-M57</f>
        <v>-8</v>
      </c>
      <c r="G57" s="85"/>
      <c r="H57" s="200">
        <f t="shared" ref="H57:H60" si="26">Q57-O57</f>
        <v>-16</v>
      </c>
      <c r="I57" s="87"/>
      <c r="J57" s="88"/>
      <c r="K57" s="84">
        <f t="shared" ref="K57:K60" si="27">B57</f>
        <v>-4</v>
      </c>
      <c r="L57" s="85"/>
      <c r="M57" s="200">
        <v>-28</v>
      </c>
      <c r="N57" s="86"/>
      <c r="O57" s="84">
        <v>-36</v>
      </c>
      <c r="P57" s="85"/>
      <c r="Q57" s="89">
        <v>-52</v>
      </c>
      <c r="R57" s="90"/>
      <c r="Y57" s="9"/>
    </row>
    <row r="58" spans="1:25">
      <c r="A58" s="224" t="s">
        <v>33</v>
      </c>
      <c r="B58" s="84">
        <v>-26</v>
      </c>
      <c r="C58" s="85"/>
      <c r="D58" s="200">
        <f t="shared" si="24"/>
        <v>-32</v>
      </c>
      <c r="E58" s="86"/>
      <c r="F58" s="84">
        <f t="shared" si="25"/>
        <v>-25</v>
      </c>
      <c r="G58" s="85"/>
      <c r="H58" s="200">
        <f t="shared" si="26"/>
        <v>-43</v>
      </c>
      <c r="I58" s="87"/>
      <c r="J58" s="88"/>
      <c r="K58" s="84">
        <f t="shared" si="27"/>
        <v>-26</v>
      </c>
      <c r="L58" s="85"/>
      <c r="M58" s="200">
        <v>-58</v>
      </c>
      <c r="N58" s="86"/>
      <c r="O58" s="84">
        <v>-83</v>
      </c>
      <c r="P58" s="85"/>
      <c r="Q58" s="89">
        <v>-126</v>
      </c>
      <c r="R58" s="90"/>
      <c r="Y58" s="9"/>
    </row>
    <row r="59" spans="1:25">
      <c r="A59" s="224" t="s">
        <v>114</v>
      </c>
      <c r="B59" s="84">
        <v>0</v>
      </c>
      <c r="C59" s="85"/>
      <c r="D59" s="200">
        <f t="shared" si="24"/>
        <v>0</v>
      </c>
      <c r="E59" s="86"/>
      <c r="F59" s="84">
        <f t="shared" si="25"/>
        <v>0</v>
      </c>
      <c r="G59" s="85"/>
      <c r="H59" s="200">
        <f t="shared" si="26"/>
        <v>0</v>
      </c>
      <c r="I59" s="87"/>
      <c r="J59" s="88"/>
      <c r="K59" s="84">
        <f t="shared" si="27"/>
        <v>0</v>
      </c>
      <c r="L59" s="85"/>
      <c r="M59" s="200">
        <v>0</v>
      </c>
      <c r="N59" s="86"/>
      <c r="O59" s="84">
        <v>0</v>
      </c>
      <c r="P59" s="85"/>
      <c r="Q59" s="89">
        <v>0</v>
      </c>
      <c r="R59" s="90"/>
      <c r="Y59" s="9"/>
    </row>
    <row r="60" spans="1:25">
      <c r="A60" s="224" t="s">
        <v>89</v>
      </c>
      <c r="B60" s="84">
        <v>0</v>
      </c>
      <c r="C60" s="85"/>
      <c r="D60" s="200">
        <f t="shared" si="24"/>
        <v>0</v>
      </c>
      <c r="E60" s="86"/>
      <c r="F60" s="84">
        <f t="shared" si="25"/>
        <v>0</v>
      </c>
      <c r="G60" s="85"/>
      <c r="H60" s="200">
        <f t="shared" si="26"/>
        <v>0</v>
      </c>
      <c r="I60" s="87"/>
      <c r="J60" s="88"/>
      <c r="K60" s="84">
        <f t="shared" si="27"/>
        <v>0</v>
      </c>
      <c r="L60" s="85"/>
      <c r="M60" s="200">
        <v>0</v>
      </c>
      <c r="N60" s="86"/>
      <c r="O60" s="84">
        <v>0</v>
      </c>
      <c r="P60" s="85"/>
      <c r="Q60" s="89">
        <v>0</v>
      </c>
      <c r="R60" s="90"/>
      <c r="Y60" s="9"/>
    </row>
    <row r="61" spans="1:25" s="9" customFormat="1">
      <c r="A61" s="225" t="s">
        <v>34</v>
      </c>
      <c r="B61" s="103">
        <f>SUM(B56:B60)</f>
        <v>-37</v>
      </c>
      <c r="C61" s="104"/>
      <c r="D61" s="203">
        <f>SUM(D56:D60)</f>
        <v>-56</v>
      </c>
      <c r="E61" s="105"/>
      <c r="F61" s="103">
        <f>SUM(F56:F60)</f>
        <v>-47</v>
      </c>
      <c r="G61" s="104"/>
      <c r="H61" s="203">
        <f>SUM(H56:H60)</f>
        <v>-59</v>
      </c>
      <c r="I61" s="106"/>
      <c r="J61" s="107"/>
      <c r="K61" s="103">
        <f>SUM(K56:K60)</f>
        <v>-37</v>
      </c>
      <c r="L61" s="104"/>
      <c r="M61" s="203">
        <f>SUM(M56:M60)</f>
        <v>-93</v>
      </c>
      <c r="N61" s="105"/>
      <c r="O61" s="103">
        <f>SUM(O56:O60)</f>
        <v>-140</v>
      </c>
      <c r="P61" s="104"/>
      <c r="Q61" s="108">
        <f>SUM(Q56:Q60)</f>
        <v>-199</v>
      </c>
      <c r="R61" s="109"/>
    </row>
    <row r="62" spans="1:25">
      <c r="A62" s="224"/>
      <c r="B62" s="84"/>
      <c r="C62" s="85"/>
      <c r="D62" s="200"/>
      <c r="E62" s="86"/>
      <c r="F62" s="84"/>
      <c r="G62" s="85"/>
      <c r="H62" s="200"/>
      <c r="I62" s="87"/>
      <c r="J62" s="88"/>
      <c r="K62" s="84"/>
      <c r="L62" s="85"/>
      <c r="M62" s="200"/>
      <c r="N62" s="86"/>
      <c r="O62" s="84"/>
      <c r="P62" s="85"/>
      <c r="Q62" s="89"/>
      <c r="R62" s="90"/>
      <c r="Y62" s="9"/>
    </row>
    <row r="63" spans="1:25" s="9" customFormat="1">
      <c r="A63" s="225" t="s">
        <v>35</v>
      </c>
      <c r="B63" s="110">
        <f>SUM(B61,B54)</f>
        <v>-75</v>
      </c>
      <c r="C63" s="111"/>
      <c r="D63" s="204">
        <f>SUM(D61,D54)</f>
        <v>-126</v>
      </c>
      <c r="E63" s="112"/>
      <c r="F63" s="110">
        <f>SUM(F61,F54)</f>
        <v>-145</v>
      </c>
      <c r="G63" s="111"/>
      <c r="H63" s="204">
        <f>SUM(H61,H54)</f>
        <v>52</v>
      </c>
      <c r="I63" s="113"/>
      <c r="J63" s="80"/>
      <c r="K63" s="110">
        <f>SUM(K61,K54)</f>
        <v>-75</v>
      </c>
      <c r="L63" s="111"/>
      <c r="M63" s="204">
        <f>SUM(M61,M54)</f>
        <v>-201</v>
      </c>
      <c r="N63" s="112"/>
      <c r="O63" s="110">
        <f>SUM(O61,O54)</f>
        <v>-354</v>
      </c>
      <c r="P63" s="111"/>
      <c r="Q63" s="114">
        <f>SUM(Q61,Q54)</f>
        <v>-294</v>
      </c>
      <c r="R63" s="115"/>
      <c r="S63" s="2"/>
    </row>
    <row r="64" spans="1:25">
      <c r="A64" s="226"/>
      <c r="B64" s="84"/>
      <c r="C64" s="85"/>
      <c r="D64" s="200"/>
      <c r="E64" s="86"/>
      <c r="F64" s="84"/>
      <c r="G64" s="85"/>
      <c r="H64" s="200"/>
      <c r="I64" s="87"/>
      <c r="J64" s="88"/>
      <c r="K64" s="84"/>
      <c r="L64" s="85"/>
      <c r="M64" s="200"/>
      <c r="N64" s="86"/>
      <c r="O64" s="84"/>
      <c r="P64" s="85"/>
      <c r="Q64" s="89"/>
      <c r="R64" s="90"/>
      <c r="Y64" s="9"/>
    </row>
    <row r="65" spans="1:25">
      <c r="A65" s="224" t="s">
        <v>36</v>
      </c>
      <c r="B65" s="84">
        <v>0</v>
      </c>
      <c r="C65" s="85"/>
      <c r="D65" s="200">
        <f>M65-B65</f>
        <v>0</v>
      </c>
      <c r="E65" s="86"/>
      <c r="F65" s="84">
        <f>O65-M65</f>
        <v>0</v>
      </c>
      <c r="G65" s="85"/>
      <c r="H65" s="200">
        <f>Q65-O65</f>
        <v>0</v>
      </c>
      <c r="I65" s="87"/>
      <c r="J65" s="88"/>
      <c r="K65" s="84">
        <f>B65</f>
        <v>0</v>
      </c>
      <c r="L65" s="85"/>
      <c r="M65" s="200">
        <v>0</v>
      </c>
      <c r="N65" s="86"/>
      <c r="O65" s="84">
        <v>0</v>
      </c>
      <c r="P65" s="85"/>
      <c r="Q65" s="89">
        <v>0</v>
      </c>
      <c r="R65" s="90"/>
      <c r="Y65" s="9"/>
    </row>
    <row r="66" spans="1:25">
      <c r="A66" s="224" t="s">
        <v>111</v>
      </c>
      <c r="B66" s="84">
        <v>0</v>
      </c>
      <c r="C66" s="85"/>
      <c r="D66" s="200">
        <f t="shared" ref="D66:D67" si="28">M66-B66</f>
        <v>0</v>
      </c>
      <c r="E66" s="86"/>
      <c r="F66" s="84">
        <f t="shared" ref="F66:F67" si="29">O66-M66</f>
        <v>4</v>
      </c>
      <c r="G66" s="85"/>
      <c r="H66" s="200">
        <f t="shared" ref="H66:H70" si="30">Q66-O66</f>
        <v>4</v>
      </c>
      <c r="I66" s="87"/>
      <c r="J66" s="88"/>
      <c r="K66" s="84">
        <f t="shared" ref="K66:K67" si="31">B66</f>
        <v>0</v>
      </c>
      <c r="L66" s="85"/>
      <c r="M66" s="200">
        <v>0</v>
      </c>
      <c r="N66" s="86"/>
      <c r="O66" s="84">
        <v>4</v>
      </c>
      <c r="P66" s="85"/>
      <c r="Q66" s="89">
        <v>8</v>
      </c>
      <c r="R66" s="90"/>
      <c r="Y66" s="9"/>
    </row>
    <row r="67" spans="1:25">
      <c r="A67" s="224" t="s">
        <v>120</v>
      </c>
      <c r="B67" s="84">
        <v>-11</v>
      </c>
      <c r="C67" s="85"/>
      <c r="D67" s="200">
        <f t="shared" si="28"/>
        <v>-6</v>
      </c>
      <c r="E67" s="86"/>
      <c r="F67" s="84">
        <f t="shared" si="29"/>
        <v>0</v>
      </c>
      <c r="G67" s="85"/>
      <c r="H67" s="200">
        <f t="shared" si="30"/>
        <v>-1</v>
      </c>
      <c r="I67" s="87"/>
      <c r="J67" s="88"/>
      <c r="K67" s="84">
        <f t="shared" si="31"/>
        <v>-11</v>
      </c>
      <c r="L67" s="85"/>
      <c r="M67" s="200">
        <v>-17</v>
      </c>
      <c r="N67" s="86"/>
      <c r="O67" s="84">
        <v>-17</v>
      </c>
      <c r="P67" s="85"/>
      <c r="Q67" s="89">
        <v>-18</v>
      </c>
      <c r="R67" s="90"/>
      <c r="Y67" s="9"/>
    </row>
    <row r="68" spans="1:25">
      <c r="A68" s="224" t="s">
        <v>37</v>
      </c>
      <c r="B68" s="84">
        <v>-4</v>
      </c>
      <c r="C68" s="85"/>
      <c r="D68" s="200">
        <f>M68-B68</f>
        <v>-4</v>
      </c>
      <c r="E68" s="86"/>
      <c r="F68" s="84">
        <f>O68-M68</f>
        <v>-4</v>
      </c>
      <c r="G68" s="85"/>
      <c r="H68" s="200">
        <f t="shared" si="30"/>
        <v>-6</v>
      </c>
      <c r="I68" s="87"/>
      <c r="J68" s="88"/>
      <c r="K68" s="84">
        <f>B68</f>
        <v>-4</v>
      </c>
      <c r="L68" s="85"/>
      <c r="M68" s="200">
        <v>-8</v>
      </c>
      <c r="N68" s="86"/>
      <c r="O68" s="84">
        <v>-12</v>
      </c>
      <c r="P68" s="85"/>
      <c r="Q68" s="89">
        <v>-18</v>
      </c>
      <c r="R68" s="90"/>
      <c r="Y68" s="9"/>
    </row>
    <row r="69" spans="1:25">
      <c r="A69" s="224" t="s">
        <v>116</v>
      </c>
      <c r="B69" s="84">
        <v>0</v>
      </c>
      <c r="C69" s="85"/>
      <c r="D69" s="200">
        <v>0</v>
      </c>
      <c r="E69" s="86"/>
      <c r="F69" s="84">
        <v>0</v>
      </c>
      <c r="G69" s="85"/>
      <c r="H69" s="200">
        <f t="shared" si="30"/>
        <v>0</v>
      </c>
      <c r="I69" s="87"/>
      <c r="J69" s="88"/>
      <c r="K69" s="84">
        <f>B69</f>
        <v>0</v>
      </c>
      <c r="L69" s="85"/>
      <c r="M69" s="200">
        <v>0</v>
      </c>
      <c r="N69" s="86"/>
      <c r="O69" s="84">
        <v>0</v>
      </c>
      <c r="P69" s="85"/>
      <c r="Q69" s="89">
        <v>0</v>
      </c>
      <c r="R69" s="90"/>
      <c r="Y69" s="9"/>
    </row>
    <row r="70" spans="1:25">
      <c r="A70" s="224" t="s">
        <v>118</v>
      </c>
      <c r="B70" s="84">
        <v>0</v>
      </c>
      <c r="C70" s="85"/>
      <c r="D70" s="200">
        <v>0</v>
      </c>
      <c r="E70" s="86"/>
      <c r="F70" s="84">
        <v>0</v>
      </c>
      <c r="G70" s="85"/>
      <c r="H70" s="200">
        <f t="shared" si="30"/>
        <v>0</v>
      </c>
      <c r="I70" s="87"/>
      <c r="J70" s="88"/>
      <c r="K70" s="84">
        <f>B70</f>
        <v>0</v>
      </c>
      <c r="L70" s="85"/>
      <c r="M70" s="200">
        <v>0</v>
      </c>
      <c r="N70" s="86"/>
      <c r="O70" s="84">
        <v>0</v>
      </c>
      <c r="P70" s="85"/>
      <c r="Q70" s="89">
        <v>0</v>
      </c>
      <c r="R70" s="90"/>
      <c r="Y70" s="9"/>
    </row>
    <row r="71" spans="1:25" s="9" customFormat="1">
      <c r="A71" s="225" t="s">
        <v>38</v>
      </c>
      <c r="B71" s="103">
        <f>SUM(B65:B70)</f>
        <v>-15</v>
      </c>
      <c r="C71" s="104"/>
      <c r="D71" s="203">
        <f>SUM(D65:D69)</f>
        <v>-10</v>
      </c>
      <c r="E71" s="105"/>
      <c r="F71" s="103">
        <f>SUM(F65:F69)</f>
        <v>0</v>
      </c>
      <c r="G71" s="104"/>
      <c r="H71" s="203">
        <f>SUM(H65:H70)</f>
        <v>-3</v>
      </c>
      <c r="I71" s="106"/>
      <c r="J71" s="107"/>
      <c r="K71" s="103">
        <f>SUM(K65:K70)</f>
        <v>-15</v>
      </c>
      <c r="L71" s="104"/>
      <c r="M71" s="203">
        <f>SUM(M65:M70)</f>
        <v>-25</v>
      </c>
      <c r="N71" s="105"/>
      <c r="O71" s="103">
        <f>SUM(O65:O70)</f>
        <v>-25</v>
      </c>
      <c r="P71" s="104"/>
      <c r="Q71" s="108">
        <f>SUM(Q65:Q70)</f>
        <v>-28</v>
      </c>
      <c r="R71" s="109"/>
      <c r="S71" s="2"/>
    </row>
    <row r="72" spans="1:25">
      <c r="A72" s="224"/>
      <c r="B72" s="84"/>
      <c r="C72" s="85"/>
      <c r="D72" s="200"/>
      <c r="E72" s="86"/>
      <c r="F72" s="84"/>
      <c r="G72" s="85"/>
      <c r="H72" s="200"/>
      <c r="I72" s="87"/>
      <c r="J72" s="88"/>
      <c r="K72" s="84"/>
      <c r="L72" s="85"/>
      <c r="M72" s="200"/>
      <c r="N72" s="86"/>
      <c r="O72" s="84"/>
      <c r="P72" s="85"/>
      <c r="Q72" s="89"/>
      <c r="R72" s="90"/>
      <c r="Y72" s="9"/>
    </row>
    <row r="73" spans="1:25" s="9" customFormat="1">
      <c r="A73" s="225" t="s">
        <v>39</v>
      </c>
      <c r="B73" s="116">
        <f>SUM(B71,B63)</f>
        <v>-90</v>
      </c>
      <c r="C73" s="117"/>
      <c r="D73" s="204">
        <f>SUM(D71,D63)</f>
        <v>-136</v>
      </c>
      <c r="E73" s="118"/>
      <c r="F73" s="116">
        <f>SUM(F71,F63)</f>
        <v>-145</v>
      </c>
      <c r="G73" s="117"/>
      <c r="H73" s="205">
        <f>SUM(H71,H63)</f>
        <v>49</v>
      </c>
      <c r="I73" s="119"/>
      <c r="J73" s="107"/>
      <c r="K73" s="116">
        <f>SUM(K71,K63)</f>
        <v>-90</v>
      </c>
      <c r="L73" s="117"/>
      <c r="M73" s="205">
        <f>SUM(M71,M63)</f>
        <v>-226</v>
      </c>
      <c r="N73" s="118"/>
      <c r="O73" s="116">
        <f>SUM(O71,O63)</f>
        <v>-379</v>
      </c>
      <c r="P73" s="117"/>
      <c r="Q73" s="120">
        <f>SUM(Q71,Q63)</f>
        <v>-322</v>
      </c>
      <c r="R73" s="121"/>
      <c r="S73" s="2"/>
    </row>
    <row r="74" spans="1:25" s="218" customFormat="1">
      <c r="B74" s="219"/>
      <c r="C74" s="219"/>
      <c r="D74" s="219"/>
      <c r="E74" s="219"/>
      <c r="F74" s="219"/>
      <c r="G74" s="219"/>
      <c r="H74" s="219"/>
      <c r="I74" s="219"/>
      <c r="J74" s="220"/>
      <c r="K74" s="219"/>
      <c r="L74" s="219"/>
      <c r="M74" s="219"/>
      <c r="N74" s="219"/>
      <c r="O74" s="219"/>
      <c r="P74" s="251"/>
      <c r="Q74" s="220"/>
      <c r="R74" s="251"/>
      <c r="S74" s="2"/>
      <c r="Y74" s="9"/>
    </row>
    <row r="75" spans="1:25">
      <c r="A75" s="218"/>
      <c r="B75" s="61"/>
      <c r="C75" s="61"/>
      <c r="D75" s="61"/>
      <c r="E75" s="61"/>
      <c r="F75" s="61"/>
      <c r="G75" s="61"/>
      <c r="H75" s="61"/>
      <c r="I75" s="61"/>
      <c r="J75" s="62"/>
      <c r="K75" s="61"/>
      <c r="L75" s="61"/>
      <c r="M75" s="61"/>
      <c r="N75" s="61"/>
      <c r="O75" s="61"/>
      <c r="P75" s="62"/>
      <c r="Q75" s="62"/>
      <c r="R75" s="62"/>
      <c r="Y75" s="9"/>
    </row>
    <row r="76" spans="1:25">
      <c r="A76" s="227" t="s">
        <v>40</v>
      </c>
      <c r="B76" s="61"/>
      <c r="C76" s="61"/>
      <c r="D76" s="61"/>
      <c r="E76" s="61"/>
      <c r="F76" s="61"/>
      <c r="G76" s="61"/>
      <c r="H76" s="61"/>
      <c r="I76" s="61"/>
      <c r="J76" s="62"/>
      <c r="K76" s="61"/>
      <c r="L76" s="61"/>
      <c r="M76" s="61"/>
      <c r="N76" s="61"/>
      <c r="O76" s="61"/>
      <c r="P76" s="62"/>
      <c r="Q76" s="62"/>
      <c r="R76" s="62"/>
      <c r="Y76" s="9"/>
    </row>
    <row r="77" spans="1:25">
      <c r="A77" s="227"/>
      <c r="B77" s="61"/>
      <c r="C77" s="61"/>
      <c r="D77" s="61"/>
      <c r="E77" s="61"/>
      <c r="F77" s="61"/>
      <c r="G77" s="61"/>
      <c r="H77" s="61"/>
      <c r="I77" s="61"/>
      <c r="J77" s="62"/>
      <c r="K77" s="61"/>
      <c r="L77" s="61"/>
      <c r="M77" s="61"/>
      <c r="N77" s="61"/>
      <c r="O77" s="61"/>
      <c r="P77" s="252"/>
      <c r="Q77" s="62"/>
      <c r="R77" s="252"/>
      <c r="Y77" s="9"/>
    </row>
    <row r="78" spans="1:25">
      <c r="A78" s="224" t="s">
        <v>86</v>
      </c>
      <c r="B78" s="122">
        <v>12</v>
      </c>
      <c r="C78" s="123"/>
      <c r="D78" s="206">
        <v>1</v>
      </c>
      <c r="E78" s="124"/>
      <c r="F78" s="122">
        <v>4</v>
      </c>
      <c r="G78" s="123"/>
      <c r="H78" s="206">
        <v>1.3</v>
      </c>
      <c r="I78" s="125"/>
      <c r="J78" s="126"/>
      <c r="K78" s="122">
        <f>B78</f>
        <v>12</v>
      </c>
      <c r="L78" s="123"/>
      <c r="M78" s="206">
        <v>7</v>
      </c>
      <c r="N78" s="124"/>
      <c r="O78" s="122">
        <v>6</v>
      </c>
      <c r="P78" s="123"/>
      <c r="Q78" s="183">
        <v>4.7</v>
      </c>
      <c r="R78" s="127"/>
      <c r="Y78" s="9"/>
    </row>
    <row r="79" spans="1:25">
      <c r="A79" s="224" t="s">
        <v>41</v>
      </c>
      <c r="B79" s="184">
        <v>2.2000000000000002</v>
      </c>
      <c r="C79" s="185"/>
      <c r="D79" s="207">
        <v>0.6</v>
      </c>
      <c r="E79" s="128"/>
      <c r="F79" s="184">
        <v>-1.7</v>
      </c>
      <c r="G79" s="185"/>
      <c r="H79" s="207">
        <v>-16.74441028441446</v>
      </c>
      <c r="I79" s="129"/>
      <c r="J79" s="130"/>
      <c r="K79" s="184">
        <f t="shared" ref="K79:K85" si="32">B79</f>
        <v>2.2000000000000002</v>
      </c>
      <c r="L79" s="185"/>
      <c r="M79" s="207">
        <f>K79+D79</f>
        <v>2.8000000000000003</v>
      </c>
      <c r="N79" s="128"/>
      <c r="O79" s="184">
        <f>M79+F79</f>
        <v>1.1000000000000003</v>
      </c>
      <c r="P79" s="185"/>
      <c r="Q79" s="186">
        <v>-15.644410284414459</v>
      </c>
      <c r="R79" s="187"/>
      <c r="Y79" s="9"/>
    </row>
    <row r="80" spans="1:25" hidden="1" outlineLevel="1">
      <c r="A80" s="224" t="s">
        <v>94</v>
      </c>
      <c r="B80" s="184"/>
      <c r="C80" s="185"/>
      <c r="D80" s="207"/>
      <c r="E80" s="128"/>
      <c r="F80" s="184"/>
      <c r="G80" s="185"/>
      <c r="H80" s="207">
        <v>4.0999999999999996</v>
      </c>
      <c r="I80" s="129"/>
      <c r="J80" s="130"/>
      <c r="K80" s="184">
        <f t="shared" si="32"/>
        <v>0</v>
      </c>
      <c r="L80" s="185"/>
      <c r="M80" s="207">
        <f t="shared" ref="M80:M81" si="33">K80+D80</f>
        <v>0</v>
      </c>
      <c r="N80" s="128"/>
      <c r="O80" s="184">
        <f t="shared" ref="O80:O81" si="34">M80+F80</f>
        <v>0</v>
      </c>
      <c r="P80" s="185"/>
      <c r="Q80" s="248"/>
      <c r="R80" s="187"/>
      <c r="Y80" s="9"/>
    </row>
    <row r="81" spans="1:25" collapsed="1">
      <c r="A81" s="224" t="s">
        <v>42</v>
      </c>
      <c r="B81" s="184">
        <v>2.2000000000000002</v>
      </c>
      <c r="C81" s="185"/>
      <c r="D81" s="207">
        <v>0.6</v>
      </c>
      <c r="E81" s="128"/>
      <c r="F81" s="184">
        <v>-1.7</v>
      </c>
      <c r="G81" s="185"/>
      <c r="H81" s="207">
        <v>-16.74441028441446</v>
      </c>
      <c r="I81" s="129"/>
      <c r="J81" s="130"/>
      <c r="K81" s="184">
        <f t="shared" si="32"/>
        <v>2.2000000000000002</v>
      </c>
      <c r="L81" s="185"/>
      <c r="M81" s="207">
        <f t="shared" si="33"/>
        <v>2.8000000000000003</v>
      </c>
      <c r="N81" s="128"/>
      <c r="O81" s="184">
        <f t="shared" si="34"/>
        <v>1.1000000000000003</v>
      </c>
      <c r="P81" s="185"/>
      <c r="Q81" s="186">
        <v>-15.644410284414459</v>
      </c>
      <c r="R81" s="187"/>
      <c r="Y81" s="9"/>
    </row>
    <row r="82" spans="1:25" hidden="1" outlineLevel="1">
      <c r="A82" s="224" t="s">
        <v>95</v>
      </c>
      <c r="B82" s="184"/>
      <c r="C82" s="185"/>
      <c r="D82" s="207"/>
      <c r="E82" s="128"/>
      <c r="F82" s="184"/>
      <c r="G82" s="185"/>
      <c r="H82" s="207"/>
      <c r="I82" s="129"/>
      <c r="J82" s="130"/>
      <c r="K82" s="184">
        <f t="shared" si="32"/>
        <v>0</v>
      </c>
      <c r="L82" s="185"/>
      <c r="M82" s="207"/>
      <c r="N82" s="128"/>
      <c r="O82" s="184"/>
      <c r="P82" s="185"/>
      <c r="Q82" s="186"/>
      <c r="R82" s="187"/>
      <c r="Y82" s="9"/>
    </row>
    <row r="83" spans="1:25" collapsed="1">
      <c r="A83" s="224" t="s">
        <v>43</v>
      </c>
      <c r="B83" s="184">
        <v>-3.496985828280879</v>
      </c>
      <c r="C83" s="185"/>
      <c r="D83" s="207">
        <v>-6.4418159994647777</v>
      </c>
      <c r="E83" s="128"/>
      <c r="F83" s="184">
        <v>-9.7547499420466632</v>
      </c>
      <c r="G83" s="185"/>
      <c r="H83" s="207">
        <v>11.043113141939619</v>
      </c>
      <c r="I83" s="129"/>
      <c r="J83" s="130"/>
      <c r="K83" s="184">
        <f t="shared" si="32"/>
        <v>-3.496985828280879</v>
      </c>
      <c r="L83" s="185"/>
      <c r="M83" s="207">
        <f>D83+K83</f>
        <v>-9.9388018277456567</v>
      </c>
      <c r="N83" s="128"/>
      <c r="O83" s="184">
        <f>M83+F83</f>
        <v>-19.693551769792322</v>
      </c>
      <c r="P83" s="185"/>
      <c r="Q83" s="186">
        <v>-8.6504386278527008</v>
      </c>
      <c r="R83" s="187"/>
      <c r="S83" s="250"/>
      <c r="Y83" s="9"/>
    </row>
    <row r="84" spans="1:25" hidden="1" outlineLevel="1">
      <c r="A84" s="224" t="s">
        <v>96</v>
      </c>
      <c r="B84" s="184"/>
      <c r="C84" s="185"/>
      <c r="D84" s="207"/>
      <c r="E84" s="128"/>
      <c r="F84" s="84"/>
      <c r="G84" s="185"/>
      <c r="H84" s="238"/>
      <c r="I84" s="129"/>
      <c r="J84" s="130"/>
      <c r="K84" s="184">
        <f t="shared" si="32"/>
        <v>0</v>
      </c>
      <c r="L84" s="185"/>
      <c r="M84" s="207"/>
      <c r="N84" s="128"/>
      <c r="O84" s="184"/>
      <c r="P84" s="185"/>
      <c r="Q84" s="186"/>
      <c r="R84" s="187"/>
      <c r="Y84" s="9"/>
    </row>
    <row r="85" spans="1:25" ht="13.5" collapsed="1" thickBot="1">
      <c r="A85" s="224" t="s">
        <v>44</v>
      </c>
      <c r="B85" s="84">
        <v>2296</v>
      </c>
      <c r="C85" s="85"/>
      <c r="D85" s="200">
        <v>2306</v>
      </c>
      <c r="E85" s="86"/>
      <c r="F85" s="84">
        <v>2347</v>
      </c>
      <c r="G85" s="85"/>
      <c r="H85" s="200">
        <v>2375</v>
      </c>
      <c r="I85" s="87"/>
      <c r="J85" s="88"/>
      <c r="K85" s="91">
        <f t="shared" si="32"/>
        <v>2296</v>
      </c>
      <c r="L85" s="92"/>
      <c r="M85" s="201">
        <v>2313</v>
      </c>
      <c r="N85" s="93"/>
      <c r="O85" s="91">
        <v>2336</v>
      </c>
      <c r="P85" s="92"/>
      <c r="Q85" s="131">
        <v>2341</v>
      </c>
      <c r="R85" s="132"/>
      <c r="Y85" s="9"/>
    </row>
    <row r="86" spans="1:25" s="135" customFormat="1">
      <c r="A86" s="228" t="s">
        <v>45</v>
      </c>
      <c r="B86" s="22">
        <v>2904</v>
      </c>
      <c r="C86" s="133"/>
      <c r="D86" s="192">
        <v>3044</v>
      </c>
      <c r="E86" s="24"/>
      <c r="F86" s="22">
        <v>3156</v>
      </c>
      <c r="G86" s="133"/>
      <c r="H86" s="201">
        <v>2967.9580000000001</v>
      </c>
      <c r="I86" s="134"/>
      <c r="K86" s="219"/>
      <c r="L86" s="219"/>
      <c r="M86" s="219"/>
      <c r="N86" s="219"/>
      <c r="O86" s="219"/>
      <c r="P86" s="219"/>
      <c r="Q86" s="219"/>
      <c r="R86" s="235"/>
      <c r="T86" s="136"/>
      <c r="Y86" s="9"/>
    </row>
    <row r="87" spans="1:25" s="218" customFormat="1">
      <c r="B87" s="219"/>
      <c r="C87" s="219"/>
      <c r="D87" s="219"/>
      <c r="E87" s="219"/>
      <c r="F87" s="219"/>
      <c r="G87" s="219"/>
      <c r="H87" s="219"/>
      <c r="I87" s="219"/>
      <c r="J87" s="220"/>
      <c r="K87" s="219"/>
      <c r="L87" s="219"/>
      <c r="M87" s="219"/>
      <c r="N87" s="219"/>
      <c r="O87" s="219"/>
      <c r="P87" s="219"/>
      <c r="Q87" s="219"/>
      <c r="R87" s="219"/>
      <c r="Y87" s="9"/>
    </row>
    <row r="88" spans="1:25">
      <c r="A88" s="227" t="s">
        <v>46</v>
      </c>
      <c r="B88" s="61"/>
      <c r="C88" s="61"/>
      <c r="D88" s="61"/>
      <c r="E88" s="61"/>
      <c r="F88" s="2"/>
      <c r="G88" s="61"/>
      <c r="H88" s="61"/>
      <c r="I88" s="61"/>
      <c r="J88" s="62"/>
      <c r="K88" s="61"/>
      <c r="L88" s="61"/>
      <c r="M88" s="61"/>
      <c r="N88" s="61"/>
      <c r="O88" s="61"/>
      <c r="P88" s="61"/>
      <c r="Q88" s="61"/>
      <c r="R88" s="61"/>
      <c r="T88" s="59" t="s">
        <v>47</v>
      </c>
      <c r="Y88" s="9"/>
    </row>
    <row r="89" spans="1:25" ht="13.5" thickBot="1">
      <c r="A89" s="227"/>
      <c r="B89" s="61"/>
      <c r="C89" s="61"/>
      <c r="D89" s="61"/>
      <c r="E89" s="61"/>
      <c r="F89" s="61"/>
      <c r="G89" s="61"/>
      <c r="H89" s="61"/>
      <c r="I89" s="61"/>
      <c r="J89" s="62"/>
      <c r="K89" s="62"/>
      <c r="L89" s="62"/>
      <c r="M89" s="62"/>
      <c r="N89" s="62"/>
      <c r="O89" s="62"/>
      <c r="P89" s="62"/>
      <c r="Q89" s="62"/>
      <c r="R89" s="62"/>
      <c r="S89" s="3"/>
      <c r="Y89" s="9"/>
    </row>
    <row r="90" spans="1:25" s="9" customFormat="1">
      <c r="A90" s="229" t="s">
        <v>119</v>
      </c>
      <c r="B90" s="14">
        <v>3290</v>
      </c>
      <c r="C90" s="137"/>
      <c r="D90" s="191">
        <f>B90</f>
        <v>3290</v>
      </c>
      <c r="E90" s="16"/>
      <c r="F90" s="14">
        <f>D90</f>
        <v>3290</v>
      </c>
      <c r="G90" s="137"/>
      <c r="H90" s="20">
        <f>F90</f>
        <v>3290</v>
      </c>
      <c r="I90" s="138"/>
      <c r="J90" s="139"/>
      <c r="K90" s="71"/>
      <c r="L90" s="71"/>
      <c r="M90" s="71"/>
      <c r="N90" s="71"/>
      <c r="O90" s="71"/>
      <c r="P90" s="71"/>
      <c r="Q90" s="71"/>
      <c r="R90" s="71"/>
      <c r="S90" s="140"/>
    </row>
    <row r="91" spans="1:25">
      <c r="A91" s="230" t="s">
        <v>48</v>
      </c>
      <c r="B91" s="35">
        <v>5</v>
      </c>
      <c r="C91" s="141"/>
      <c r="D91" s="194">
        <v>27</v>
      </c>
      <c r="E91" s="37"/>
      <c r="F91" s="35">
        <v>-1</v>
      </c>
      <c r="G91" s="141"/>
      <c r="H91" s="40">
        <v>-129</v>
      </c>
      <c r="I91" s="142"/>
      <c r="J91" s="62"/>
      <c r="K91" s="60"/>
      <c r="L91" s="60"/>
      <c r="M91" s="60"/>
      <c r="N91" s="60"/>
      <c r="O91" s="60"/>
      <c r="P91" s="60"/>
      <c r="Q91" s="60"/>
      <c r="R91" s="60"/>
      <c r="S91" s="3"/>
      <c r="Y91" s="9"/>
    </row>
    <row r="92" spans="1:25">
      <c r="A92" s="224" t="s">
        <v>49</v>
      </c>
      <c r="B92" s="35">
        <v>3</v>
      </c>
      <c r="C92" s="141"/>
      <c r="D92" s="194">
        <v>6</v>
      </c>
      <c r="E92" s="37"/>
      <c r="F92" s="35">
        <v>13</v>
      </c>
      <c r="G92" s="141"/>
      <c r="H92" s="40">
        <v>20</v>
      </c>
      <c r="I92" s="142"/>
      <c r="J92" s="62"/>
      <c r="K92" s="60"/>
      <c r="L92" s="60"/>
      <c r="M92" s="60"/>
      <c r="N92" s="60"/>
      <c r="O92" s="60"/>
      <c r="P92" s="60"/>
      <c r="Q92" s="60"/>
      <c r="R92" s="60"/>
      <c r="S92" s="3"/>
      <c r="T92" s="175"/>
      <c r="Y92" s="9"/>
    </row>
    <row r="93" spans="1:25">
      <c r="A93" s="224" t="s">
        <v>122</v>
      </c>
      <c r="B93" s="35">
        <v>-11</v>
      </c>
      <c r="C93" s="141"/>
      <c r="D93" s="194">
        <v>-17</v>
      </c>
      <c r="E93" s="37"/>
      <c r="F93" s="35">
        <v>-17</v>
      </c>
      <c r="G93" s="141"/>
      <c r="H93" s="40">
        <v>-18</v>
      </c>
      <c r="I93" s="142"/>
      <c r="J93" s="62"/>
      <c r="K93" s="60"/>
      <c r="L93" s="60"/>
      <c r="M93" s="60"/>
      <c r="N93" s="60"/>
      <c r="O93" s="60"/>
      <c r="P93" s="60"/>
      <c r="Q93" s="60"/>
      <c r="R93" s="60"/>
      <c r="S93" s="3"/>
      <c r="T93" s="175"/>
      <c r="Y93" s="9"/>
    </row>
    <row r="94" spans="1:25">
      <c r="A94" s="230" t="s">
        <v>111</v>
      </c>
      <c r="B94" s="35">
        <v>0</v>
      </c>
      <c r="C94" s="141"/>
      <c r="D94" s="194">
        <v>0</v>
      </c>
      <c r="E94" s="37"/>
      <c r="F94" s="35">
        <v>4</v>
      </c>
      <c r="G94" s="141"/>
      <c r="H94" s="40">
        <v>8</v>
      </c>
      <c r="I94" s="142"/>
      <c r="J94" s="62"/>
      <c r="K94" s="60"/>
      <c r="L94" s="60"/>
      <c r="M94" s="60"/>
      <c r="N94" s="60"/>
      <c r="O94" s="60"/>
      <c r="P94" s="60"/>
      <c r="Q94" s="60"/>
      <c r="R94" s="60"/>
      <c r="S94" s="3"/>
      <c r="Y94" s="9"/>
    </row>
    <row r="95" spans="1:25">
      <c r="A95" s="230" t="s">
        <v>109</v>
      </c>
      <c r="B95" s="35">
        <v>0</v>
      </c>
      <c r="C95" s="141"/>
      <c r="D95" s="194">
        <v>0</v>
      </c>
      <c r="E95" s="37"/>
      <c r="F95" s="35">
        <v>0</v>
      </c>
      <c r="G95" s="141"/>
      <c r="H95" s="40">
        <v>8</v>
      </c>
      <c r="I95" s="142"/>
      <c r="J95" s="62"/>
      <c r="K95" s="60"/>
      <c r="L95" s="60"/>
      <c r="M95" s="60"/>
      <c r="N95" s="60"/>
      <c r="O95" s="60"/>
      <c r="P95" s="60"/>
      <c r="Q95" s="60"/>
      <c r="R95" s="60"/>
      <c r="S95" s="3"/>
      <c r="Y95" s="9"/>
    </row>
    <row r="96" spans="1:25">
      <c r="A96" s="224" t="s">
        <v>50</v>
      </c>
      <c r="B96" s="35">
        <v>0</v>
      </c>
      <c r="C96" s="141"/>
      <c r="D96" s="194">
        <v>0</v>
      </c>
      <c r="E96" s="37"/>
      <c r="F96" s="35">
        <v>0</v>
      </c>
      <c r="G96" s="141"/>
      <c r="H96" s="40">
        <v>0</v>
      </c>
      <c r="I96" s="142"/>
      <c r="J96" s="62"/>
      <c r="K96" s="60"/>
      <c r="L96" s="60"/>
      <c r="M96" s="60"/>
      <c r="N96" s="60"/>
      <c r="O96" s="60"/>
      <c r="P96" s="60"/>
      <c r="Q96" s="60"/>
      <c r="R96" s="60"/>
      <c r="S96" s="3"/>
      <c r="Y96" s="9"/>
    </row>
    <row r="97" spans="1:25">
      <c r="A97" s="224" t="s">
        <v>110</v>
      </c>
      <c r="B97" s="35">
        <v>0</v>
      </c>
      <c r="C97" s="141"/>
      <c r="D97" s="194">
        <v>0</v>
      </c>
      <c r="E97" s="37"/>
      <c r="F97" s="35">
        <v>0</v>
      </c>
      <c r="G97" s="141"/>
      <c r="H97" s="40">
        <v>0</v>
      </c>
      <c r="I97" s="142"/>
      <c r="J97" s="62"/>
      <c r="K97" s="60"/>
      <c r="L97" s="60"/>
      <c r="M97" s="60"/>
      <c r="N97" s="60"/>
      <c r="O97" s="60"/>
      <c r="P97" s="60"/>
      <c r="Q97" s="60"/>
      <c r="R97" s="60"/>
      <c r="S97" s="3"/>
      <c r="Y97" s="9"/>
    </row>
    <row r="98" spans="1:25">
      <c r="A98" s="224" t="s">
        <v>115</v>
      </c>
      <c r="B98" s="22">
        <v>0</v>
      </c>
      <c r="C98" s="133"/>
      <c r="D98" s="192">
        <v>0</v>
      </c>
      <c r="E98" s="24"/>
      <c r="F98" s="22">
        <v>0</v>
      </c>
      <c r="G98" s="133"/>
      <c r="H98" s="28">
        <v>0</v>
      </c>
      <c r="I98" s="143"/>
      <c r="J98" s="62"/>
      <c r="K98" s="60"/>
      <c r="L98" s="60"/>
      <c r="M98" s="60"/>
      <c r="N98" s="60"/>
      <c r="O98" s="60"/>
      <c r="P98" s="60"/>
      <c r="Q98" s="60"/>
      <c r="R98" s="60"/>
      <c r="S98" s="3"/>
      <c r="Y98" s="9"/>
    </row>
    <row r="99" spans="1:25" ht="13.5" thickBot="1">
      <c r="A99" s="225" t="s">
        <v>99</v>
      </c>
      <c r="B99" s="144">
        <f>SUM(B90:B98)</f>
        <v>3287</v>
      </c>
      <c r="C99" s="145"/>
      <c r="D99" s="208">
        <f>SUM(D90:D98)</f>
        <v>3306</v>
      </c>
      <c r="E99" s="146"/>
      <c r="F99" s="144">
        <f>SUM(F90:F98)</f>
        <v>3289</v>
      </c>
      <c r="G99" s="145"/>
      <c r="H99" s="147">
        <f>SUM(H90:H98)</f>
        <v>3179</v>
      </c>
      <c r="I99" s="148"/>
      <c r="J99" s="62"/>
      <c r="K99" s="71"/>
      <c r="L99" s="71"/>
      <c r="M99" s="71"/>
      <c r="N99" s="71"/>
      <c r="O99" s="71"/>
      <c r="P99" s="71"/>
      <c r="Q99" s="71"/>
      <c r="R99" s="71"/>
      <c r="S99" s="3"/>
      <c r="Y99" s="9"/>
    </row>
    <row r="100" spans="1:25" s="218" customFormat="1">
      <c r="A100" s="231"/>
      <c r="B100" s="219"/>
      <c r="C100" s="219"/>
      <c r="D100" s="219"/>
      <c r="E100" s="219"/>
      <c r="F100" s="219"/>
      <c r="G100" s="219"/>
      <c r="H100" s="219"/>
      <c r="I100" s="216"/>
      <c r="J100" s="220"/>
      <c r="K100" s="220"/>
      <c r="L100" s="220"/>
      <c r="M100" s="220"/>
      <c r="N100" s="220"/>
      <c r="O100" s="220"/>
      <c r="P100" s="220"/>
      <c r="Q100" s="220"/>
      <c r="R100" s="220"/>
      <c r="S100" s="236"/>
      <c r="Y100" s="9"/>
    </row>
    <row r="101" spans="1:25">
      <c r="A101" s="227" t="s">
        <v>51</v>
      </c>
      <c r="B101" s="61"/>
      <c r="C101" s="61"/>
      <c r="D101" s="61"/>
      <c r="E101" s="61"/>
      <c r="F101" s="61"/>
      <c r="G101" s="61"/>
      <c r="H101" s="61"/>
      <c r="I101" s="61"/>
      <c r="J101" s="62"/>
      <c r="K101" s="62"/>
      <c r="L101" s="62"/>
      <c r="M101" s="62"/>
      <c r="N101" s="62"/>
      <c r="O101" s="88"/>
      <c r="P101" s="88"/>
      <c r="Q101" s="62"/>
      <c r="R101" s="62"/>
      <c r="S101" s="3"/>
      <c r="Y101" s="9"/>
    </row>
    <row r="102" spans="1:25">
      <c r="A102" s="227"/>
      <c r="B102" s="61"/>
      <c r="C102" s="61"/>
      <c r="D102" s="61"/>
      <c r="E102" s="61"/>
      <c r="F102" s="61"/>
      <c r="G102" s="61"/>
      <c r="H102" s="61"/>
      <c r="I102" s="61"/>
      <c r="J102" s="62"/>
      <c r="K102" s="61"/>
      <c r="L102" s="61"/>
      <c r="M102" s="61"/>
      <c r="N102" s="61"/>
      <c r="O102" s="126"/>
      <c r="P102" s="126"/>
      <c r="Q102" s="61"/>
      <c r="R102" s="61"/>
      <c r="Y102" s="9"/>
    </row>
    <row r="103" spans="1:25" ht="13.5" thickBot="1">
      <c r="A103" s="232" t="s">
        <v>52</v>
      </c>
      <c r="B103" s="61"/>
      <c r="C103" s="61"/>
      <c r="D103" s="61"/>
      <c r="E103" s="61"/>
      <c r="F103" s="61"/>
      <c r="G103" s="61"/>
      <c r="H103" s="61"/>
      <c r="I103" s="61"/>
      <c r="J103" s="62"/>
      <c r="K103" s="61"/>
      <c r="L103" s="61"/>
      <c r="M103" s="61"/>
      <c r="N103" s="61"/>
      <c r="O103" s="126"/>
      <c r="P103" s="126"/>
      <c r="Q103" s="61"/>
      <c r="R103" s="61"/>
      <c r="Y103" s="9"/>
    </row>
    <row r="104" spans="1:25">
      <c r="A104" s="233" t="s">
        <v>53</v>
      </c>
      <c r="B104" s="65">
        <v>459</v>
      </c>
      <c r="C104" s="149"/>
      <c r="D104" s="198">
        <v>463</v>
      </c>
      <c r="E104" s="209"/>
      <c r="F104" s="65">
        <v>463</v>
      </c>
      <c r="G104" s="149"/>
      <c r="H104" s="150">
        <v>465</v>
      </c>
      <c r="I104" s="151"/>
      <c r="J104" s="60"/>
      <c r="K104" s="61"/>
      <c r="L104" s="61"/>
      <c r="M104" s="61"/>
      <c r="N104" s="61"/>
      <c r="O104" s="61"/>
      <c r="P104" s="61"/>
      <c r="Q104" s="61"/>
      <c r="R104" s="61"/>
      <c r="Y104" s="9"/>
    </row>
    <row r="105" spans="1:25">
      <c r="A105" s="233" t="s">
        <v>54</v>
      </c>
      <c r="B105" s="35">
        <v>281</v>
      </c>
      <c r="C105" s="141"/>
      <c r="D105" s="194">
        <v>295</v>
      </c>
      <c r="E105" s="210"/>
      <c r="F105" s="35">
        <v>291</v>
      </c>
      <c r="G105" s="141"/>
      <c r="H105" s="40">
        <v>260</v>
      </c>
      <c r="I105" s="142"/>
      <c r="J105" s="60"/>
      <c r="K105" s="61"/>
      <c r="L105" s="61"/>
      <c r="M105" s="61"/>
      <c r="N105" s="61"/>
      <c r="O105" s="61"/>
      <c r="P105" s="61"/>
      <c r="Q105" s="61"/>
      <c r="R105" s="61"/>
      <c r="Y105" s="9"/>
    </row>
    <row r="106" spans="1:25">
      <c r="A106" s="233" t="s">
        <v>55</v>
      </c>
      <c r="B106" s="35">
        <v>741</v>
      </c>
      <c r="C106" s="141"/>
      <c r="D106" s="194">
        <v>783</v>
      </c>
      <c r="E106" s="210"/>
      <c r="F106" s="35">
        <v>868</v>
      </c>
      <c r="G106" s="141"/>
      <c r="H106" s="40">
        <v>878</v>
      </c>
      <c r="I106" s="142"/>
      <c r="J106" s="60"/>
      <c r="K106" s="61"/>
      <c r="L106" s="61"/>
      <c r="M106" s="61"/>
      <c r="N106" s="61"/>
      <c r="O106" s="88"/>
      <c r="P106" s="88"/>
      <c r="Q106" s="61"/>
      <c r="R106" s="61"/>
      <c r="Y106" s="9"/>
    </row>
    <row r="107" spans="1:25">
      <c r="A107" s="233" t="s">
        <v>56</v>
      </c>
      <c r="B107" s="35">
        <v>384</v>
      </c>
      <c r="C107" s="141"/>
      <c r="D107" s="194">
        <v>383</v>
      </c>
      <c r="E107" s="210"/>
      <c r="F107" s="35">
        <v>389</v>
      </c>
      <c r="G107" s="141"/>
      <c r="H107" s="40">
        <v>382</v>
      </c>
      <c r="I107" s="142"/>
      <c r="J107" s="60"/>
      <c r="K107" s="61"/>
      <c r="L107" s="61"/>
      <c r="M107" s="61"/>
      <c r="N107" s="61"/>
      <c r="O107" s="62"/>
      <c r="P107" s="62"/>
      <c r="Q107" s="61"/>
      <c r="R107" s="61"/>
      <c r="Y107" s="9"/>
    </row>
    <row r="108" spans="1:25">
      <c r="A108" s="233" t="s">
        <v>57</v>
      </c>
      <c r="B108" s="35">
        <v>52</v>
      </c>
      <c r="C108" s="141"/>
      <c r="D108" s="194">
        <v>51</v>
      </c>
      <c r="E108" s="210"/>
      <c r="F108" s="35">
        <v>50</v>
      </c>
      <c r="G108" s="141"/>
      <c r="H108" s="40">
        <v>52</v>
      </c>
      <c r="I108" s="142"/>
      <c r="J108" s="60"/>
      <c r="K108" s="61"/>
      <c r="L108" s="61"/>
      <c r="M108" s="61"/>
      <c r="N108" s="61"/>
      <c r="O108" s="61"/>
      <c r="P108" s="61"/>
      <c r="Q108" s="61"/>
      <c r="R108" s="61"/>
      <c r="Y108" s="9"/>
    </row>
    <row r="109" spans="1:25">
      <c r="A109" s="233" t="s">
        <v>58</v>
      </c>
      <c r="B109" s="35">
        <v>376</v>
      </c>
      <c r="C109" s="141"/>
      <c r="D109" s="194">
        <v>369</v>
      </c>
      <c r="E109" s="210"/>
      <c r="F109" s="35">
        <v>271</v>
      </c>
      <c r="G109" s="141"/>
      <c r="H109" s="40">
        <v>271.92991640999992</v>
      </c>
      <c r="I109" s="142"/>
      <c r="J109" s="60"/>
      <c r="K109" s="61"/>
      <c r="L109" s="61"/>
      <c r="M109" s="61"/>
      <c r="N109" s="61"/>
      <c r="O109" s="61"/>
      <c r="P109" s="61"/>
      <c r="Q109" s="61"/>
      <c r="R109" s="61"/>
      <c r="Y109" s="9"/>
    </row>
    <row r="110" spans="1:25">
      <c r="A110" s="233" t="s">
        <v>59</v>
      </c>
      <c r="B110" s="35">
        <v>8</v>
      </c>
      <c r="C110" s="141"/>
      <c r="D110" s="194">
        <v>8</v>
      </c>
      <c r="E110" s="210"/>
      <c r="F110" s="35">
        <v>9</v>
      </c>
      <c r="G110" s="141"/>
      <c r="H110" s="40">
        <v>9</v>
      </c>
      <c r="I110" s="142"/>
      <c r="J110" s="60"/>
      <c r="K110" s="61"/>
      <c r="L110" s="61"/>
      <c r="M110" s="61"/>
      <c r="N110" s="61"/>
      <c r="O110" s="61"/>
      <c r="P110" s="61"/>
      <c r="Q110" s="61"/>
      <c r="R110" s="61"/>
      <c r="Y110" s="9"/>
    </row>
    <row r="111" spans="1:25">
      <c r="A111" s="233" t="s">
        <v>90</v>
      </c>
      <c r="B111" s="22">
        <v>510</v>
      </c>
      <c r="C111" s="133"/>
      <c r="D111" s="192">
        <v>520</v>
      </c>
      <c r="E111" s="134"/>
      <c r="F111" s="22">
        <v>531</v>
      </c>
      <c r="G111" s="133"/>
      <c r="H111" s="28">
        <v>548</v>
      </c>
      <c r="I111" s="143"/>
      <c r="J111" s="60"/>
      <c r="K111" s="61"/>
      <c r="L111" s="61"/>
      <c r="M111" s="61"/>
      <c r="N111" s="61"/>
      <c r="O111" s="61"/>
      <c r="P111" s="61"/>
      <c r="Q111" s="61"/>
      <c r="R111" s="61"/>
      <c r="Y111" s="9"/>
    </row>
    <row r="112" spans="1:25" s="9" customFormat="1">
      <c r="A112" s="232" t="s">
        <v>60</v>
      </c>
      <c r="B112" s="144">
        <f>SUM(B104:B111)</f>
        <v>2811</v>
      </c>
      <c r="C112" s="145"/>
      <c r="D112" s="208">
        <f>SUM(D104:D111)</f>
        <v>2872</v>
      </c>
      <c r="E112" s="211"/>
      <c r="F112" s="144">
        <f>SUM(F104:F111)</f>
        <v>2872</v>
      </c>
      <c r="G112" s="145"/>
      <c r="H112" s="152">
        <f>SUM(H104:H111)</f>
        <v>2865.9299164099998</v>
      </c>
      <c r="I112" s="153"/>
      <c r="J112" s="71"/>
      <c r="K112" s="154"/>
      <c r="L112" s="154"/>
      <c r="M112" s="154"/>
      <c r="N112" s="154"/>
      <c r="O112" s="154"/>
      <c r="P112" s="154"/>
      <c r="Q112" s="154"/>
      <c r="R112" s="154"/>
    </row>
    <row r="113" spans="1:25">
      <c r="A113" s="233"/>
      <c r="B113" s="35"/>
      <c r="C113" s="141"/>
      <c r="D113" s="194"/>
      <c r="E113" s="210"/>
      <c r="F113" s="35"/>
      <c r="G113" s="141"/>
      <c r="H113" s="40"/>
      <c r="I113" s="142"/>
      <c r="J113" s="60"/>
      <c r="K113" s="61"/>
      <c r="L113" s="61"/>
      <c r="M113" s="61"/>
      <c r="N113" s="61"/>
      <c r="O113" s="61"/>
      <c r="P113" s="61"/>
      <c r="Q113" s="61"/>
      <c r="R113" s="61"/>
      <c r="Y113" s="9"/>
    </row>
    <row r="114" spans="1:25">
      <c r="A114" s="232" t="s">
        <v>61</v>
      </c>
      <c r="B114" s="35"/>
      <c r="C114" s="141"/>
      <c r="D114" s="194"/>
      <c r="E114" s="210"/>
      <c r="F114" s="35"/>
      <c r="G114" s="141"/>
      <c r="H114" s="40"/>
      <c r="I114" s="142"/>
      <c r="J114" s="60"/>
      <c r="K114" s="61"/>
      <c r="L114" s="61"/>
      <c r="M114" s="61"/>
      <c r="N114" s="61"/>
      <c r="O114" s="61"/>
      <c r="P114" s="61"/>
      <c r="Q114" s="61"/>
      <c r="R114" s="61"/>
      <c r="Y114" s="9"/>
    </row>
    <row r="115" spans="1:25">
      <c r="A115" s="233" t="s">
        <v>62</v>
      </c>
      <c r="B115" s="35">
        <v>872</v>
      </c>
      <c r="C115" s="141"/>
      <c r="D115" s="194">
        <v>943</v>
      </c>
      <c r="E115" s="210"/>
      <c r="F115" s="35">
        <v>966</v>
      </c>
      <c r="G115" s="141"/>
      <c r="H115" s="40">
        <v>993</v>
      </c>
      <c r="I115" s="142"/>
      <c r="J115" s="60"/>
      <c r="K115" s="61"/>
      <c r="L115" s="61"/>
      <c r="M115" s="61"/>
      <c r="N115" s="61"/>
      <c r="O115" s="61"/>
      <c r="P115" s="61"/>
      <c r="Q115" s="61"/>
      <c r="R115" s="61"/>
      <c r="Y115" s="9"/>
    </row>
    <row r="116" spans="1:25">
      <c r="A116" s="233" t="s">
        <v>63</v>
      </c>
      <c r="B116" s="35">
        <v>371</v>
      </c>
      <c r="C116" s="141"/>
      <c r="D116" s="194">
        <v>362</v>
      </c>
      <c r="E116" s="210"/>
      <c r="F116" s="35">
        <v>385</v>
      </c>
      <c r="G116" s="141"/>
      <c r="H116" s="40">
        <v>328</v>
      </c>
      <c r="I116" s="142"/>
      <c r="J116" s="60"/>
      <c r="K116" s="61"/>
      <c r="L116" s="61"/>
      <c r="M116" s="61"/>
      <c r="N116" s="61"/>
      <c r="O116" s="61"/>
      <c r="P116" s="61"/>
      <c r="Q116" s="61"/>
      <c r="R116" s="61"/>
      <c r="Y116" s="9"/>
    </row>
    <row r="117" spans="1:25">
      <c r="A117" s="233" t="s">
        <v>64</v>
      </c>
      <c r="B117" s="35">
        <v>25</v>
      </c>
      <c r="C117" s="141"/>
      <c r="D117" s="194">
        <v>0</v>
      </c>
      <c r="E117" s="210"/>
      <c r="F117" s="35">
        <v>26</v>
      </c>
      <c r="G117" s="141"/>
      <c r="H117" s="40">
        <v>28</v>
      </c>
      <c r="I117" s="142"/>
      <c r="J117" s="60"/>
      <c r="K117" s="61"/>
      <c r="L117" s="61"/>
      <c r="M117" s="61"/>
      <c r="N117" s="61"/>
      <c r="O117" s="61"/>
      <c r="P117" s="61"/>
      <c r="Q117" s="61"/>
      <c r="R117" s="61"/>
      <c r="Y117" s="9"/>
    </row>
    <row r="118" spans="1:25">
      <c r="A118" s="233" t="s">
        <v>65</v>
      </c>
      <c r="B118" s="35">
        <v>102</v>
      </c>
      <c r="C118" s="141"/>
      <c r="D118" s="194">
        <v>129</v>
      </c>
      <c r="E118" s="210"/>
      <c r="F118" s="35">
        <v>123</v>
      </c>
      <c r="G118" s="141"/>
      <c r="H118" s="40">
        <v>58</v>
      </c>
      <c r="I118" s="142"/>
      <c r="J118" s="60"/>
      <c r="K118" s="61"/>
      <c r="L118" s="61"/>
      <c r="M118" s="61"/>
      <c r="N118" s="61"/>
      <c r="O118" s="61"/>
      <c r="P118" s="61"/>
      <c r="Q118" s="61"/>
      <c r="R118" s="61"/>
      <c r="Y118" s="9"/>
    </row>
    <row r="119" spans="1:25">
      <c r="A119" s="233" t="s">
        <v>66</v>
      </c>
      <c r="B119" s="35">
        <v>48</v>
      </c>
      <c r="C119" s="141"/>
      <c r="D119" s="194">
        <v>73</v>
      </c>
      <c r="E119" s="210"/>
      <c r="F119" s="35">
        <v>59</v>
      </c>
      <c r="G119" s="141"/>
      <c r="H119" s="40">
        <v>113</v>
      </c>
      <c r="I119" s="142"/>
      <c r="J119" s="60"/>
      <c r="K119" s="61"/>
      <c r="L119" s="61"/>
      <c r="M119" s="61"/>
      <c r="N119" s="61"/>
      <c r="O119" s="61"/>
      <c r="P119" s="61"/>
      <c r="Q119" s="61"/>
      <c r="R119" s="61"/>
      <c r="Y119" s="9"/>
    </row>
    <row r="120" spans="1:25">
      <c r="A120" s="233" t="s">
        <v>67</v>
      </c>
      <c r="B120" s="35">
        <v>74</v>
      </c>
      <c r="C120" s="141"/>
      <c r="D120" s="194">
        <v>82</v>
      </c>
      <c r="E120" s="210"/>
      <c r="F120" s="35">
        <v>90</v>
      </c>
      <c r="G120" s="141"/>
      <c r="H120" s="40">
        <v>83</v>
      </c>
      <c r="I120" s="142"/>
      <c r="J120" s="60"/>
      <c r="K120" s="61"/>
      <c r="L120" s="61"/>
      <c r="M120" s="61"/>
      <c r="N120" s="61"/>
      <c r="O120" s="61"/>
      <c r="P120" s="61"/>
      <c r="Q120" s="61"/>
      <c r="R120" s="61"/>
      <c r="Y120" s="9"/>
    </row>
    <row r="121" spans="1:25">
      <c r="A121" s="233" t="s">
        <v>113</v>
      </c>
      <c r="B121" s="22">
        <f>171+448</f>
        <v>619</v>
      </c>
      <c r="C121" s="133"/>
      <c r="D121" s="192">
        <f>349+135</f>
        <v>484</v>
      </c>
      <c r="E121" s="134"/>
      <c r="F121" s="22">
        <f>150+190</f>
        <v>340</v>
      </c>
      <c r="G121" s="133"/>
      <c r="H121" s="28">
        <v>396</v>
      </c>
      <c r="I121" s="143"/>
      <c r="J121" s="60"/>
      <c r="K121" s="61"/>
      <c r="L121" s="61"/>
      <c r="M121" s="61"/>
      <c r="N121" s="61"/>
      <c r="O121" s="61"/>
      <c r="P121" s="61"/>
      <c r="Q121" s="61"/>
      <c r="R121" s="61"/>
      <c r="Y121" s="9"/>
    </row>
    <row r="122" spans="1:25" s="9" customFormat="1">
      <c r="A122" s="232" t="s">
        <v>68</v>
      </c>
      <c r="B122" s="144">
        <f>SUM(B115:B121)</f>
        <v>2111</v>
      </c>
      <c r="C122" s="145"/>
      <c r="D122" s="208">
        <f>SUM(D115:D121)</f>
        <v>2073</v>
      </c>
      <c r="E122" s="211"/>
      <c r="F122" s="144">
        <f>SUM(F115:F121)</f>
        <v>1989</v>
      </c>
      <c r="G122" s="145"/>
      <c r="H122" s="152">
        <f>SUM(H115:H121)</f>
        <v>1999</v>
      </c>
      <c r="I122" s="153"/>
      <c r="J122" s="71"/>
      <c r="K122" s="154"/>
      <c r="L122" s="154"/>
      <c r="M122" s="154"/>
      <c r="N122" s="154"/>
      <c r="O122" s="154"/>
      <c r="P122" s="154"/>
      <c r="Q122" s="154"/>
      <c r="R122" s="154"/>
    </row>
    <row r="123" spans="1:25" s="9" customFormat="1">
      <c r="A123" s="232" t="s">
        <v>69</v>
      </c>
      <c r="B123" s="144">
        <f>SUM(B122,B112)</f>
        <v>4922</v>
      </c>
      <c r="C123" s="145"/>
      <c r="D123" s="208">
        <f>SUM(D122,D112)</f>
        <v>4945</v>
      </c>
      <c r="E123" s="211"/>
      <c r="F123" s="144">
        <f>SUM(F122,F112)</f>
        <v>4861</v>
      </c>
      <c r="G123" s="145"/>
      <c r="H123" s="152">
        <f>SUM(H122,H112)</f>
        <v>4864.9299164099994</v>
      </c>
      <c r="I123" s="153"/>
      <c r="J123" s="71"/>
      <c r="K123" s="154"/>
      <c r="L123" s="154"/>
      <c r="M123" s="154"/>
      <c r="N123" s="154"/>
      <c r="O123" s="154"/>
      <c r="P123" s="154"/>
      <c r="Q123" s="154"/>
      <c r="R123" s="154"/>
    </row>
    <row r="124" spans="1:25" s="218" customFormat="1">
      <c r="B124" s="219"/>
      <c r="C124" s="219"/>
      <c r="D124" s="219"/>
      <c r="E124" s="219"/>
      <c r="F124" s="219"/>
      <c r="G124" s="219"/>
      <c r="H124" s="221"/>
      <c r="I124" s="222"/>
      <c r="J124" s="220"/>
      <c r="K124" s="219"/>
      <c r="L124" s="219"/>
      <c r="M124" s="219"/>
      <c r="N124" s="219"/>
      <c r="O124" s="219"/>
      <c r="P124" s="219"/>
      <c r="Q124" s="219"/>
      <c r="R124" s="219"/>
      <c r="Y124" s="9"/>
    </row>
    <row r="125" spans="1:25">
      <c r="A125" s="232" t="s">
        <v>70</v>
      </c>
      <c r="B125" s="61"/>
      <c r="C125" s="61"/>
      <c r="D125" s="61"/>
      <c r="E125" s="61"/>
      <c r="F125" s="61"/>
      <c r="G125" s="61"/>
      <c r="H125" s="63"/>
      <c r="I125" s="64"/>
      <c r="J125" s="62"/>
      <c r="K125" s="61"/>
      <c r="L125" s="61"/>
      <c r="M125" s="61"/>
      <c r="N125" s="61"/>
      <c r="O125" s="61"/>
      <c r="P125" s="61"/>
      <c r="Q125" s="61"/>
      <c r="R125" s="61"/>
      <c r="Y125" s="9"/>
    </row>
    <row r="126" spans="1:25">
      <c r="A126" s="233" t="s">
        <v>71</v>
      </c>
      <c r="B126" s="65">
        <v>111</v>
      </c>
      <c r="C126" s="149"/>
      <c r="D126" s="198">
        <v>111</v>
      </c>
      <c r="E126" s="66"/>
      <c r="F126" s="65">
        <v>111</v>
      </c>
      <c r="G126" s="149"/>
      <c r="H126" s="67">
        <v>111</v>
      </c>
      <c r="I126" s="155"/>
      <c r="J126" s="60"/>
      <c r="K126" s="61"/>
      <c r="L126" s="61"/>
      <c r="M126" s="61"/>
      <c r="N126" s="61"/>
      <c r="O126" s="61"/>
      <c r="P126" s="61"/>
      <c r="Q126" s="61"/>
      <c r="R126" s="61"/>
      <c r="Y126" s="9"/>
    </row>
    <row r="127" spans="1:25">
      <c r="A127" s="233" t="s">
        <v>100</v>
      </c>
      <c r="B127" s="35">
        <v>-109</v>
      </c>
      <c r="C127" s="141"/>
      <c r="D127" s="194">
        <v>-63</v>
      </c>
      <c r="E127" s="37"/>
      <c r="F127" s="35">
        <v>-60</v>
      </c>
      <c r="G127" s="141"/>
      <c r="H127" s="40">
        <v>-42</v>
      </c>
      <c r="I127" s="142"/>
      <c r="J127" s="60"/>
      <c r="K127" s="61"/>
      <c r="L127" s="61"/>
      <c r="M127" s="61"/>
      <c r="N127" s="61"/>
      <c r="O127" s="61"/>
      <c r="P127" s="61"/>
      <c r="Q127" s="61"/>
      <c r="R127" s="61"/>
      <c r="Y127" s="9"/>
    </row>
    <row r="128" spans="1:25">
      <c r="A128" s="233" t="s">
        <v>72</v>
      </c>
      <c r="B128" s="35">
        <v>3285</v>
      </c>
      <c r="C128" s="141"/>
      <c r="D128" s="194">
        <v>3258</v>
      </c>
      <c r="E128" s="37"/>
      <c r="F128" s="35">
        <v>3238</v>
      </c>
      <c r="G128" s="141"/>
      <c r="H128" s="40">
        <v>3110</v>
      </c>
      <c r="I128" s="142"/>
      <c r="J128" s="60"/>
      <c r="K128" s="61"/>
      <c r="L128" s="61"/>
      <c r="M128" s="61"/>
      <c r="N128" s="61"/>
      <c r="O128" s="61"/>
      <c r="P128" s="61"/>
      <c r="Q128" s="61"/>
      <c r="R128" s="61"/>
      <c r="Y128" s="9"/>
    </row>
    <row r="129" spans="1:25" s="9" customFormat="1">
      <c r="A129" s="232" t="s">
        <v>73</v>
      </c>
      <c r="B129" s="52">
        <f>SUM(B126:B128)</f>
        <v>3287</v>
      </c>
      <c r="C129" s="156"/>
      <c r="D129" s="197">
        <f>SUM(D126:D128)</f>
        <v>3306</v>
      </c>
      <c r="E129" s="54"/>
      <c r="F129" s="52">
        <f>SUM(F126:F128)</f>
        <v>3289</v>
      </c>
      <c r="G129" s="156"/>
      <c r="H129" s="57">
        <f>SUM(H126:H128)</f>
        <v>3179</v>
      </c>
      <c r="I129" s="157"/>
      <c r="J129" s="71"/>
      <c r="K129" s="154"/>
      <c r="L129" s="154"/>
      <c r="M129" s="154"/>
      <c r="N129" s="154"/>
      <c r="O129" s="154"/>
      <c r="P129" s="154"/>
      <c r="Q129" s="154"/>
      <c r="R129" s="154"/>
    </row>
    <row r="130" spans="1:25" s="50" customFormat="1">
      <c r="A130" s="234"/>
      <c r="B130" s="158">
        <f>B129/B148</f>
        <v>0.66781796017878914</v>
      </c>
      <c r="C130" s="159"/>
      <c r="D130" s="212">
        <f>D129/D148</f>
        <v>0.66855409504550045</v>
      </c>
      <c r="E130" s="160"/>
      <c r="F130" s="158">
        <f>F129/F148</f>
        <v>0.67660975108002464</v>
      </c>
      <c r="G130" s="159"/>
      <c r="H130" s="161">
        <f>H129/H148</f>
        <v>0.65344295991778001</v>
      </c>
      <c r="I130" s="162"/>
      <c r="J130" s="163"/>
      <c r="K130" s="164"/>
      <c r="L130" s="164"/>
      <c r="M130" s="164"/>
      <c r="N130" s="164"/>
      <c r="O130" s="164"/>
      <c r="P130" s="164"/>
      <c r="Q130" s="164"/>
      <c r="R130" s="164"/>
      <c r="Y130" s="9"/>
    </row>
    <row r="131" spans="1:25">
      <c r="A131" s="232" t="s">
        <v>74</v>
      </c>
      <c r="B131" s="35"/>
      <c r="C131" s="141"/>
      <c r="D131" s="194"/>
      <c r="E131" s="37"/>
      <c r="F131" s="35"/>
      <c r="G131" s="141"/>
      <c r="H131" s="40"/>
      <c r="I131" s="142"/>
      <c r="J131" s="60"/>
      <c r="K131" s="61"/>
      <c r="L131" s="61"/>
      <c r="M131" s="61"/>
      <c r="N131" s="61"/>
      <c r="O131" s="61"/>
      <c r="P131" s="61"/>
      <c r="Q131" s="61"/>
      <c r="R131" s="61"/>
      <c r="Y131" s="9"/>
    </row>
    <row r="132" spans="1:25">
      <c r="A132" s="233" t="s">
        <v>75</v>
      </c>
      <c r="B132" s="35">
        <v>289</v>
      </c>
      <c r="C132" s="141"/>
      <c r="D132" s="194">
        <v>284</v>
      </c>
      <c r="E132" s="37"/>
      <c r="F132" s="35">
        <v>280</v>
      </c>
      <c r="G132" s="141"/>
      <c r="H132" s="40">
        <v>276</v>
      </c>
      <c r="I132" s="142"/>
      <c r="J132" s="60"/>
      <c r="K132" s="59"/>
      <c r="L132" s="59"/>
      <c r="M132" s="61"/>
      <c r="N132" s="61"/>
      <c r="O132" s="61"/>
      <c r="P132" s="61"/>
      <c r="Q132" s="61"/>
      <c r="R132" s="61"/>
      <c r="Y132" s="9"/>
    </row>
    <row r="133" spans="1:25">
      <c r="A133" s="233" t="s">
        <v>76</v>
      </c>
      <c r="B133" s="35">
        <v>448</v>
      </c>
      <c r="C133" s="141"/>
      <c r="D133" s="194">
        <v>448</v>
      </c>
      <c r="E133" s="37"/>
      <c r="F133" s="35">
        <v>449</v>
      </c>
      <c r="G133" s="141"/>
      <c r="H133" s="40">
        <v>449</v>
      </c>
      <c r="I133" s="142"/>
      <c r="J133" s="60"/>
      <c r="K133" s="61"/>
      <c r="L133" s="61"/>
      <c r="M133" s="61"/>
      <c r="N133" s="61"/>
      <c r="O133" s="61"/>
      <c r="P133" s="61"/>
      <c r="Q133" s="61"/>
      <c r="R133" s="61"/>
      <c r="Y133" s="9"/>
    </row>
    <row r="134" spans="1:25">
      <c r="A134" s="233" t="s">
        <v>77</v>
      </c>
      <c r="B134" s="35">
        <v>222</v>
      </c>
      <c r="C134" s="141"/>
      <c r="D134" s="194">
        <v>224</v>
      </c>
      <c r="E134" s="37"/>
      <c r="F134" s="35">
        <v>227</v>
      </c>
      <c r="G134" s="141"/>
      <c r="H134" s="40">
        <v>227</v>
      </c>
      <c r="I134" s="142"/>
      <c r="J134" s="60"/>
      <c r="K134" s="61"/>
      <c r="L134" s="61"/>
      <c r="M134" s="61"/>
      <c r="N134" s="61"/>
      <c r="O134" s="61"/>
      <c r="P134" s="61"/>
      <c r="Q134" s="61"/>
      <c r="R134" s="61"/>
      <c r="Y134" s="9"/>
    </row>
    <row r="135" spans="1:25">
      <c r="A135" s="233" t="s">
        <v>78</v>
      </c>
      <c r="B135" s="35">
        <v>4</v>
      </c>
      <c r="C135" s="141"/>
      <c r="D135" s="194">
        <v>13</v>
      </c>
      <c r="E135" s="37"/>
      <c r="F135" s="35">
        <v>5</v>
      </c>
      <c r="G135" s="141"/>
      <c r="H135" s="40">
        <v>2</v>
      </c>
      <c r="I135" s="142"/>
      <c r="J135" s="60"/>
      <c r="K135" s="61"/>
      <c r="L135" s="61"/>
      <c r="M135" s="61"/>
      <c r="N135" s="61"/>
      <c r="O135" s="61"/>
      <c r="P135" s="61"/>
      <c r="Q135" s="61"/>
      <c r="R135" s="61"/>
      <c r="Y135" s="9"/>
    </row>
    <row r="136" spans="1:25">
      <c r="A136" s="233" t="s">
        <v>79</v>
      </c>
      <c r="B136" s="35">
        <v>25</v>
      </c>
      <c r="C136" s="141"/>
      <c r="D136" s="194">
        <v>24</v>
      </c>
      <c r="E136" s="37"/>
      <c r="F136" s="35">
        <v>23</v>
      </c>
      <c r="G136" s="141"/>
      <c r="H136" s="40">
        <v>6</v>
      </c>
      <c r="I136" s="142"/>
      <c r="J136" s="60"/>
      <c r="K136" s="61"/>
      <c r="L136" s="61"/>
      <c r="M136" s="61"/>
      <c r="N136" s="61"/>
      <c r="O136" s="61"/>
      <c r="P136" s="61"/>
      <c r="Q136" s="61"/>
      <c r="R136" s="61"/>
      <c r="Y136" s="9"/>
    </row>
    <row r="137" spans="1:25" hidden="1" outlineLevel="1">
      <c r="A137" s="233" t="s">
        <v>80</v>
      </c>
      <c r="B137" s="35">
        <v>0</v>
      </c>
      <c r="C137" s="141"/>
      <c r="D137" s="194">
        <v>0</v>
      </c>
      <c r="E137" s="37"/>
      <c r="F137" s="35">
        <v>0</v>
      </c>
      <c r="G137" s="141"/>
      <c r="H137" s="40"/>
      <c r="I137" s="142"/>
      <c r="J137" s="60"/>
      <c r="K137" s="61"/>
      <c r="L137" s="61"/>
      <c r="M137" s="61"/>
      <c r="N137" s="61"/>
      <c r="O137" s="61"/>
      <c r="P137" s="61"/>
      <c r="Q137" s="61"/>
      <c r="R137" s="61"/>
      <c r="Y137" s="9"/>
    </row>
    <row r="138" spans="1:25" s="9" customFormat="1" collapsed="1">
      <c r="A138" s="232"/>
      <c r="B138" s="52">
        <f>SUM(B132:B136)</f>
        <v>988</v>
      </c>
      <c r="C138" s="156"/>
      <c r="D138" s="197">
        <f>SUM(D132:D136)</f>
        <v>993</v>
      </c>
      <c r="E138" s="54"/>
      <c r="F138" s="52">
        <f>SUM(F132:F136)</f>
        <v>984</v>
      </c>
      <c r="G138" s="156"/>
      <c r="H138" s="57">
        <f>SUM(H132:H136)</f>
        <v>960</v>
      </c>
      <c r="I138" s="157"/>
      <c r="J138" s="71"/>
      <c r="K138" s="154"/>
      <c r="L138" s="154"/>
      <c r="M138" s="154"/>
      <c r="N138" s="154"/>
      <c r="O138" s="154"/>
      <c r="P138" s="154"/>
      <c r="Q138" s="154"/>
      <c r="R138" s="154"/>
    </row>
    <row r="139" spans="1:25">
      <c r="A139" s="232" t="s">
        <v>81</v>
      </c>
      <c r="B139" s="35"/>
      <c r="C139" s="141"/>
      <c r="D139" s="194"/>
      <c r="E139" s="37"/>
      <c r="F139" s="35"/>
      <c r="G139" s="141"/>
      <c r="H139" s="40"/>
      <c r="I139" s="142"/>
      <c r="J139" s="60"/>
      <c r="K139" s="61"/>
      <c r="L139" s="61"/>
      <c r="M139" s="61"/>
      <c r="N139" s="61"/>
      <c r="O139" s="61"/>
      <c r="P139" s="61"/>
      <c r="Q139" s="61"/>
      <c r="R139" s="61"/>
      <c r="Y139" s="9"/>
    </row>
    <row r="140" spans="1:25">
      <c r="A140" s="233" t="s">
        <v>75</v>
      </c>
      <c r="B140" s="35">
        <v>17</v>
      </c>
      <c r="C140" s="141"/>
      <c r="D140" s="194">
        <v>17</v>
      </c>
      <c r="E140" s="37"/>
      <c r="F140" s="35">
        <v>17</v>
      </c>
      <c r="G140" s="141"/>
      <c r="H140" s="40">
        <v>17</v>
      </c>
      <c r="I140" s="142"/>
      <c r="J140" s="60"/>
      <c r="K140" s="61"/>
      <c r="L140" s="61"/>
      <c r="M140" s="61"/>
      <c r="N140" s="61"/>
      <c r="O140" s="61"/>
      <c r="P140" s="61"/>
      <c r="Q140" s="61"/>
      <c r="R140" s="61"/>
      <c r="Y140" s="9"/>
    </row>
    <row r="141" spans="1:25">
      <c r="A141" s="233" t="s">
        <v>76</v>
      </c>
      <c r="B141" s="35">
        <v>0</v>
      </c>
      <c r="C141" s="141"/>
      <c r="D141" s="194">
        <v>1</v>
      </c>
      <c r="E141" s="37"/>
      <c r="F141" s="35">
        <v>1</v>
      </c>
      <c r="G141" s="141"/>
      <c r="H141" s="40">
        <v>0</v>
      </c>
      <c r="I141" s="142"/>
      <c r="J141" s="60"/>
      <c r="K141" s="59"/>
      <c r="L141" s="59"/>
      <c r="M141" s="61"/>
      <c r="N141" s="61"/>
      <c r="O141" s="61"/>
      <c r="P141" s="61"/>
      <c r="Q141" s="61"/>
      <c r="R141" s="61"/>
      <c r="Y141" s="9"/>
    </row>
    <row r="142" spans="1:25">
      <c r="A142" s="233" t="s">
        <v>82</v>
      </c>
      <c r="B142" s="35">
        <v>78</v>
      </c>
      <c r="C142" s="141"/>
      <c r="D142" s="194">
        <v>106</v>
      </c>
      <c r="E142" s="37"/>
      <c r="F142" s="35">
        <v>60</v>
      </c>
      <c r="G142" s="141"/>
      <c r="H142" s="40">
        <v>135</v>
      </c>
      <c r="I142" s="142"/>
      <c r="J142" s="60"/>
      <c r="K142" s="61"/>
      <c r="L142" s="61"/>
      <c r="M142" s="61"/>
      <c r="N142" s="61"/>
      <c r="O142" s="61"/>
      <c r="P142" s="61"/>
      <c r="Q142" s="61"/>
      <c r="R142" s="61"/>
      <c r="Y142" s="9"/>
    </row>
    <row r="143" spans="1:25">
      <c r="A143" s="233" t="s">
        <v>83</v>
      </c>
      <c r="B143" s="35">
        <v>20</v>
      </c>
      <c r="C143" s="141"/>
      <c r="D143" s="194">
        <v>10</v>
      </c>
      <c r="E143" s="37"/>
      <c r="F143" s="35">
        <v>7</v>
      </c>
      <c r="G143" s="141"/>
      <c r="H143" s="40">
        <v>9</v>
      </c>
      <c r="I143" s="142"/>
      <c r="J143" s="60"/>
      <c r="K143" s="61"/>
      <c r="L143" s="61"/>
      <c r="M143" s="61"/>
      <c r="N143" s="61"/>
      <c r="O143" s="61"/>
      <c r="P143" s="61"/>
      <c r="Q143" s="61"/>
      <c r="R143" s="61"/>
      <c r="Y143" s="9"/>
    </row>
    <row r="144" spans="1:25">
      <c r="A144" s="233" t="s">
        <v>78</v>
      </c>
      <c r="B144" s="35">
        <v>38</v>
      </c>
      <c r="C144" s="141"/>
      <c r="D144" s="194">
        <v>32</v>
      </c>
      <c r="E144" s="37"/>
      <c r="F144" s="35">
        <v>26</v>
      </c>
      <c r="G144" s="141"/>
      <c r="H144" s="40">
        <v>26</v>
      </c>
      <c r="I144" s="142"/>
      <c r="J144" s="60"/>
      <c r="K144" s="61"/>
      <c r="L144" s="61"/>
      <c r="M144" s="61"/>
      <c r="N144" s="61"/>
      <c r="O144" s="61"/>
      <c r="P144" s="61"/>
      <c r="Q144" s="61"/>
      <c r="R144" s="61"/>
      <c r="Y144" s="9"/>
    </row>
    <row r="145" spans="1:25">
      <c r="A145" s="233" t="s">
        <v>80</v>
      </c>
      <c r="B145" s="35">
        <v>494</v>
      </c>
      <c r="C145" s="141"/>
      <c r="D145" s="194">
        <v>480</v>
      </c>
      <c r="E145" s="37"/>
      <c r="F145" s="35">
        <v>477</v>
      </c>
      <c r="G145" s="141"/>
      <c r="H145" s="40">
        <v>539</v>
      </c>
      <c r="I145" s="142"/>
      <c r="J145" s="60"/>
      <c r="K145" s="61"/>
      <c r="L145" s="61"/>
      <c r="M145" s="61"/>
      <c r="N145" s="61"/>
      <c r="O145" s="61"/>
      <c r="P145" s="61"/>
      <c r="Q145" s="61"/>
      <c r="R145" s="61"/>
      <c r="Y145" s="9"/>
    </row>
    <row r="146" spans="1:25" s="9" customFormat="1">
      <c r="A146" s="232"/>
      <c r="B146" s="52">
        <f>SUM(B140:B145)</f>
        <v>647</v>
      </c>
      <c r="C146" s="156"/>
      <c r="D146" s="197">
        <f>SUM(D140:D145)</f>
        <v>646</v>
      </c>
      <c r="E146" s="54"/>
      <c r="F146" s="52">
        <f>SUM(F140:F145)</f>
        <v>588</v>
      </c>
      <c r="G146" s="156"/>
      <c r="H146" s="57">
        <f>SUM(H140:H145)</f>
        <v>726</v>
      </c>
      <c r="I146" s="157"/>
      <c r="J146" s="71"/>
      <c r="K146" s="154"/>
      <c r="L146" s="154"/>
      <c r="M146" s="154"/>
      <c r="N146" s="154"/>
      <c r="O146" s="154"/>
      <c r="P146" s="154"/>
      <c r="Q146" s="154"/>
      <c r="R146" s="154"/>
    </row>
    <row r="147" spans="1:25" s="9" customFormat="1">
      <c r="A147" s="232" t="s">
        <v>84</v>
      </c>
      <c r="B147" s="144">
        <f>SUM(B146,B138)</f>
        <v>1635</v>
      </c>
      <c r="C147" s="145"/>
      <c r="D147" s="208">
        <f>SUM(D146,D138)</f>
        <v>1639</v>
      </c>
      <c r="E147" s="146"/>
      <c r="F147" s="144">
        <f>SUM(F146,F138)</f>
        <v>1572</v>
      </c>
      <c r="G147" s="145"/>
      <c r="H147" s="152">
        <f>SUM(H146,H138)</f>
        <v>1686</v>
      </c>
      <c r="I147" s="153"/>
      <c r="J147" s="71"/>
      <c r="K147" s="154"/>
      <c r="L147" s="154"/>
      <c r="M147" s="154"/>
      <c r="N147" s="154"/>
      <c r="O147" s="154"/>
      <c r="P147" s="154"/>
      <c r="Q147" s="154"/>
      <c r="R147" s="154"/>
    </row>
    <row r="148" spans="1:25" ht="13.5" thickBot="1">
      <c r="A148" s="232" t="s">
        <v>85</v>
      </c>
      <c r="B148" s="144">
        <f>B147+B129</f>
        <v>4922</v>
      </c>
      <c r="C148" s="145"/>
      <c r="D148" s="208">
        <f>D147+D129</f>
        <v>4945</v>
      </c>
      <c r="E148" s="146"/>
      <c r="F148" s="144">
        <f>F147+F129</f>
        <v>4861</v>
      </c>
      <c r="G148" s="145"/>
      <c r="H148" s="147">
        <f>H147+H129</f>
        <v>4865</v>
      </c>
      <c r="I148" s="148"/>
      <c r="Y148" s="9"/>
    </row>
    <row r="149" spans="1:25" s="218" customFormat="1">
      <c r="A149" s="232"/>
      <c r="I149" s="237"/>
      <c r="J149" s="236"/>
      <c r="Y149" s="9"/>
    </row>
    <row r="150" spans="1:25">
      <c r="A150" s="218"/>
    </row>
    <row r="151" spans="1:25">
      <c r="A151" s="218"/>
    </row>
    <row r="152" spans="1:25">
      <c r="A152" s="218"/>
    </row>
    <row r="153" spans="1:25">
      <c r="A153" s="218"/>
    </row>
    <row r="154" spans="1:25">
      <c r="A154" s="218"/>
    </row>
    <row r="155" spans="1:25">
      <c r="A155" s="218"/>
    </row>
    <row r="159" spans="1:25">
      <c r="A159" s="9"/>
      <c r="B159" s="249"/>
      <c r="C159" s="249"/>
      <c r="D159" s="249"/>
      <c r="E159" s="249"/>
    </row>
    <row r="160" spans="1:25">
      <c r="B160" s="2"/>
      <c r="C160" s="2"/>
      <c r="D160" s="2"/>
      <c r="E160" s="2"/>
      <c r="F160" s="2"/>
    </row>
    <row r="161" spans="2:6">
      <c r="B161" s="2"/>
      <c r="C161" s="2"/>
      <c r="D161" s="2"/>
      <c r="E161" s="2"/>
      <c r="F161" s="2"/>
    </row>
    <row r="162" spans="2:6">
      <c r="B162" s="2"/>
      <c r="C162" s="2"/>
      <c r="D162" s="2"/>
      <c r="E162" s="2"/>
      <c r="F162" s="2"/>
    </row>
    <row r="163" spans="2:6">
      <c r="B163" s="2"/>
      <c r="C163" s="2"/>
      <c r="D163" s="2"/>
      <c r="E163" s="2"/>
      <c r="F163" s="2"/>
    </row>
    <row r="164" spans="2:6">
      <c r="B164" s="2"/>
      <c r="C164" s="2"/>
      <c r="D164" s="2"/>
      <c r="E164" s="2"/>
      <c r="F164" s="2"/>
    </row>
    <row r="165" spans="2:6">
      <c r="B165" s="2"/>
      <c r="C165" s="2"/>
      <c r="D165" s="2"/>
      <c r="E165" s="2"/>
      <c r="F165" s="2"/>
    </row>
    <row r="166" spans="2:6">
      <c r="B166" s="2"/>
      <c r="C166" s="2"/>
      <c r="D166" s="2"/>
      <c r="E166" s="2"/>
      <c r="F166" s="2"/>
    </row>
    <row r="167" spans="2:6">
      <c r="B167" s="2"/>
      <c r="C167" s="2"/>
      <c r="D167" s="2"/>
      <c r="E167" s="2"/>
      <c r="F167" s="2"/>
    </row>
    <row r="168" spans="2:6">
      <c r="B168" s="2"/>
      <c r="C168" s="2"/>
      <c r="D168" s="2"/>
      <c r="E168" s="2"/>
      <c r="F168" s="2"/>
    </row>
    <row r="169" spans="2:6">
      <c r="B169" s="2"/>
      <c r="C169" s="2"/>
      <c r="D169" s="2"/>
      <c r="E169" s="2"/>
      <c r="F169" s="2"/>
    </row>
    <row r="170" spans="2:6">
      <c r="B170" s="2"/>
      <c r="C170" s="2"/>
      <c r="D170" s="2"/>
      <c r="E170" s="2"/>
      <c r="F170" s="2"/>
    </row>
    <row r="171" spans="2:6">
      <c r="B171" s="2"/>
      <c r="C171" s="2"/>
      <c r="D171" s="2"/>
      <c r="E171" s="2"/>
      <c r="F171" s="2"/>
    </row>
    <row r="172" spans="2:6">
      <c r="B172" s="2"/>
      <c r="C172" s="2"/>
      <c r="D172" s="2"/>
      <c r="E172" s="2"/>
      <c r="F172" s="2"/>
    </row>
    <row r="173" spans="2:6">
      <c r="B173" s="2"/>
      <c r="C173" s="2"/>
      <c r="D173" s="2"/>
      <c r="E173" s="2"/>
      <c r="F173" s="2"/>
    </row>
    <row r="174" spans="2:6">
      <c r="B174" s="2"/>
      <c r="C174" s="2"/>
      <c r="D174" s="2"/>
      <c r="E174" s="2"/>
      <c r="F174" s="2"/>
    </row>
    <row r="175" spans="2:6">
      <c r="B175" s="2"/>
      <c r="C175" s="2"/>
      <c r="D175" s="2"/>
      <c r="E175" s="2"/>
      <c r="F175" s="2"/>
    </row>
    <row r="176" spans="2:6">
      <c r="B176" s="2"/>
      <c r="C176" s="2"/>
      <c r="D176" s="2"/>
      <c r="E176" s="2"/>
      <c r="F176" s="2"/>
    </row>
    <row r="177" spans="2:6">
      <c r="B177" s="2"/>
      <c r="C177" s="2"/>
      <c r="D177" s="2"/>
      <c r="E177" s="2"/>
      <c r="F177" s="2"/>
    </row>
    <row r="178" spans="2:6">
      <c r="B178" s="2"/>
      <c r="C178" s="2"/>
      <c r="D178" s="2"/>
      <c r="E178" s="2"/>
      <c r="F178" s="2"/>
    </row>
    <row r="179" spans="2:6">
      <c r="B179" s="2"/>
      <c r="C179" s="2"/>
      <c r="D179" s="2"/>
      <c r="E179" s="2"/>
      <c r="F179" s="2"/>
    </row>
    <row r="180" spans="2:6">
      <c r="B180" s="2"/>
      <c r="C180" s="2"/>
      <c r="D180" s="2"/>
      <c r="E180" s="2"/>
      <c r="F180" s="2"/>
    </row>
    <row r="181" spans="2:6">
      <c r="B181" s="2"/>
      <c r="C181" s="2"/>
      <c r="D181" s="2"/>
      <c r="E181" s="2"/>
      <c r="F181" s="2"/>
    </row>
    <row r="182" spans="2:6">
      <c r="B182" s="2"/>
      <c r="C182" s="2"/>
      <c r="D182" s="2"/>
      <c r="E182" s="2"/>
      <c r="F182" s="2"/>
    </row>
    <row r="183" spans="2:6">
      <c r="B183" s="2"/>
      <c r="C183" s="2"/>
      <c r="D183" s="2"/>
      <c r="E183" s="2"/>
      <c r="F183" s="2"/>
    </row>
    <row r="184" spans="2:6">
      <c r="B184" s="2"/>
      <c r="C184" s="2"/>
      <c r="D184" s="2"/>
      <c r="E184" s="2"/>
      <c r="F184" s="2"/>
    </row>
    <row r="185" spans="2:6">
      <c r="B185" s="2"/>
      <c r="C185" s="2"/>
      <c r="D185" s="2"/>
      <c r="E185" s="2"/>
      <c r="F185" s="2"/>
    </row>
    <row r="186" spans="2:6">
      <c r="B186" s="2"/>
      <c r="C186" s="2"/>
      <c r="D186" s="2"/>
      <c r="E186" s="2"/>
      <c r="F186" s="2"/>
    </row>
  </sheetData>
  <mergeCells count="10">
    <mergeCell ref="B3:I3"/>
    <mergeCell ref="K3:R3"/>
    <mergeCell ref="B4:C4"/>
    <mergeCell ref="D4:E4"/>
    <mergeCell ref="F4:G4"/>
    <mergeCell ref="H4:I4"/>
    <mergeCell ref="K4:L4"/>
    <mergeCell ref="M4:N4"/>
    <mergeCell ref="O4:P4"/>
    <mergeCell ref="Q4:R4"/>
  </mergeCells>
  <pageMargins left="0.7" right="0.7" top="0.75" bottom="0.75" header="0.3" footer="0.3"/>
  <pageSetup paperSize="8" scale="60" orientation="portrait" r:id="rId1"/>
  <rowBreaks count="1" manualBreakCount="1">
    <brk id="75" max="16383" man="1"/>
  </rowBreaks>
  <colBreaks count="1" manualBreakCount="1">
    <brk id="18" max="141" man="1"/>
  </colBreaks>
  <customProperties>
    <customPr name="_pios_id" r:id="rId2"/>
  </customProperties>
  <ignoredErrors>
    <ignoredError sqref="N9:P16 M35:P38 R35:R38 Q38 Q32:Q34 Q39 H9:H13 N18:P18 H18:H26 N20:P31 N19:O19 C16:E16 F16 H29:H31 H35:H37 H15:H16 Q16" formula="1"/>
    <ignoredError sqref="B138:I13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2018</vt:lpstr>
      <vt:lpstr>'2018'!Print_Area</vt:lpstr>
    </vt:vector>
  </TitlesOfParts>
  <Company>ALK-Abelló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jkldk</dc:creator>
  <cp:lastModifiedBy>Barbara Kosiba (BKOPL)</cp:lastModifiedBy>
  <cp:lastPrinted>2018-01-30T08:39:04Z</cp:lastPrinted>
  <dcterms:created xsi:type="dcterms:W3CDTF">2010-02-23T14:51:43Z</dcterms:created>
  <dcterms:modified xsi:type="dcterms:W3CDTF">2019-01-25T15:08:18Z</dcterms:modified>
</cp:coreProperties>
</file>