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X:\_Projects\Group Financial Reports\Year2020\Website\Text_DocsForUpload\"/>
    </mc:Choice>
  </mc:AlternateContent>
  <xr:revisionPtr revIDLastSave="0" documentId="8_{6B605EDB-AF15-43C3-B32B-519AE68AF957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2020" sheetId="5" r:id="rId1"/>
  </sheets>
  <definedNames>
    <definedName name="EUR_3105">#REF!</definedName>
    <definedName name="EUR_3108">#REF!</definedName>
    <definedName name="_xlnm.Print_Area" localSheetId="0">'2020'!$A$1:$R$156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83" i="5" l="1"/>
  <c r="Q51" i="5" l="1"/>
  <c r="Q17" i="5" l="1"/>
  <c r="O81" i="5" l="1"/>
  <c r="O83" i="5"/>
  <c r="C13" i="5" l="1"/>
  <c r="C11" i="5"/>
  <c r="C9" i="5"/>
  <c r="H143" i="5" l="1"/>
  <c r="F143" i="5"/>
  <c r="D143" i="5"/>
  <c r="B143" i="5"/>
  <c r="D95" i="5"/>
  <c r="D94" i="5"/>
  <c r="O51" i="5" l="1"/>
  <c r="M51" i="5"/>
  <c r="B51" i="5"/>
  <c r="K8" i="5"/>
  <c r="M8" i="5" s="1"/>
  <c r="O8" i="5" s="1"/>
  <c r="K9" i="5"/>
  <c r="F115" i="5" l="1"/>
  <c r="D115" i="5"/>
  <c r="B115" i="5"/>
  <c r="H153" i="5" l="1"/>
  <c r="F153" i="5"/>
  <c r="D153" i="5"/>
  <c r="B153" i="5"/>
  <c r="H115" i="5"/>
  <c r="H58" i="5" l="1"/>
  <c r="K58" i="5"/>
  <c r="Q45" i="5" l="1"/>
  <c r="K68" i="5" l="1"/>
  <c r="F96" i="5" l="1"/>
  <c r="F95" i="5"/>
  <c r="F94" i="5"/>
  <c r="D96" i="5" l="1"/>
  <c r="H68" i="5" l="1"/>
  <c r="F68" i="5"/>
  <c r="D68" i="5"/>
  <c r="B96" i="5"/>
  <c r="B94" i="5"/>
  <c r="F44" i="5" l="1"/>
  <c r="Q44" i="5"/>
  <c r="D44" i="5"/>
  <c r="B44" i="5"/>
  <c r="Q10" i="5" l="1"/>
  <c r="Q15" i="5" s="1"/>
  <c r="Q18" i="5" l="1"/>
  <c r="D45" i="5"/>
  <c r="D46" i="5"/>
  <c r="D47" i="5"/>
  <c r="D48" i="5"/>
  <c r="D49" i="5"/>
  <c r="D50" i="5"/>
  <c r="D51" i="5"/>
  <c r="D52" i="5"/>
  <c r="Q25" i="5" l="1"/>
  <c r="Q22" i="5"/>
  <c r="F52" i="5"/>
  <c r="F50" i="5"/>
  <c r="F48" i="5"/>
  <c r="F46" i="5"/>
  <c r="F45" i="5"/>
  <c r="F31" i="5" l="1"/>
  <c r="F37" i="5"/>
  <c r="G12" i="5"/>
  <c r="G13" i="5"/>
  <c r="E9" i="5"/>
  <c r="F10" i="5" l="1"/>
  <c r="F15" i="5" s="1"/>
  <c r="D10" i="5"/>
  <c r="D15" i="5" s="1"/>
  <c r="D18" i="5" s="1"/>
  <c r="D25" i="5" s="1"/>
  <c r="B10" i="5"/>
  <c r="B15" i="5" s="1"/>
  <c r="B18" i="5" s="1"/>
  <c r="B25" i="5" l="1"/>
  <c r="B22" i="5"/>
  <c r="D22" i="5"/>
  <c r="F18" i="5"/>
  <c r="H72" i="5"/>
  <c r="H71" i="5"/>
  <c r="H69" i="5"/>
  <c r="H67" i="5"/>
  <c r="H66" i="5"/>
  <c r="H65" i="5"/>
  <c r="Q73" i="5"/>
  <c r="O73" i="5"/>
  <c r="M73" i="5"/>
  <c r="B73" i="5"/>
  <c r="K72" i="5"/>
  <c r="K71" i="5"/>
  <c r="H60" i="5"/>
  <c r="H59" i="5"/>
  <c r="H57" i="5"/>
  <c r="H56" i="5"/>
  <c r="H55" i="5"/>
  <c r="H52" i="5"/>
  <c r="H51" i="5"/>
  <c r="H50" i="5"/>
  <c r="H49" i="5"/>
  <c r="H48" i="5"/>
  <c r="H47" i="5"/>
  <c r="H46" i="5"/>
  <c r="F25" i="5" l="1"/>
  <c r="F41" i="5" s="1"/>
  <c r="F22" i="5"/>
  <c r="H73" i="5"/>
  <c r="F69" i="5" l="1"/>
  <c r="F67" i="5"/>
  <c r="F66" i="5"/>
  <c r="F65" i="5"/>
  <c r="F60" i="5"/>
  <c r="F59" i="5"/>
  <c r="F57" i="5"/>
  <c r="F56" i="5"/>
  <c r="F55" i="5"/>
  <c r="F51" i="5"/>
  <c r="F49" i="5"/>
  <c r="F47" i="5"/>
  <c r="D92" i="5"/>
  <c r="F92" i="5" s="1"/>
  <c r="K87" i="5"/>
  <c r="K86" i="5"/>
  <c r="K84" i="5"/>
  <c r="K83" i="5"/>
  <c r="M83" i="5" s="1"/>
  <c r="K82" i="5"/>
  <c r="M82" i="5" s="1"/>
  <c r="O82" i="5" s="1"/>
  <c r="K81" i="5"/>
  <c r="M81" i="5" s="1"/>
  <c r="D69" i="5"/>
  <c r="D67" i="5"/>
  <c r="D66" i="5"/>
  <c r="D65" i="5"/>
  <c r="K69" i="5"/>
  <c r="K67" i="5"/>
  <c r="B95" i="5" s="1"/>
  <c r="B101" i="5" s="1"/>
  <c r="K66" i="5"/>
  <c r="K65" i="5"/>
  <c r="D60" i="5"/>
  <c r="D59" i="5"/>
  <c r="D57" i="5"/>
  <c r="D56" i="5"/>
  <c r="D55" i="5"/>
  <c r="Q61" i="5"/>
  <c r="O61" i="5"/>
  <c r="M61" i="5"/>
  <c r="K60" i="5"/>
  <c r="K59" i="5"/>
  <c r="K57" i="5"/>
  <c r="K56" i="5"/>
  <c r="K55" i="5"/>
  <c r="K52" i="5"/>
  <c r="K51" i="5"/>
  <c r="K50" i="5"/>
  <c r="K49" i="5"/>
  <c r="K48" i="5"/>
  <c r="K47" i="5"/>
  <c r="K46" i="5"/>
  <c r="K36" i="5"/>
  <c r="M36" i="5" s="1"/>
  <c r="O36" i="5" s="1"/>
  <c r="H36" i="5" s="1"/>
  <c r="K35" i="5"/>
  <c r="M35" i="5" s="1"/>
  <c r="O35" i="5" s="1"/>
  <c r="H35" i="5" s="1"/>
  <c r="K34" i="5"/>
  <c r="H132" i="5"/>
  <c r="F132" i="5"/>
  <c r="D132" i="5"/>
  <c r="B132" i="5"/>
  <c r="H125" i="5"/>
  <c r="H126" i="5" s="1"/>
  <c r="F125" i="5"/>
  <c r="D125" i="5"/>
  <c r="B125" i="5"/>
  <c r="H61" i="5"/>
  <c r="B61" i="5"/>
  <c r="G36" i="5"/>
  <c r="D37" i="5"/>
  <c r="E36" i="5" s="1"/>
  <c r="B37" i="5"/>
  <c r="C35" i="5" s="1"/>
  <c r="G29" i="5"/>
  <c r="D31" i="5"/>
  <c r="E29" i="5" s="1"/>
  <c r="B31" i="5"/>
  <c r="K30" i="5"/>
  <c r="M30" i="5" s="1"/>
  <c r="O30" i="5" s="1"/>
  <c r="H30" i="5" s="1"/>
  <c r="K29" i="5"/>
  <c r="M29" i="5" s="1"/>
  <c r="O29" i="5" s="1"/>
  <c r="H29" i="5" s="1"/>
  <c r="K28" i="5"/>
  <c r="M28" i="5" s="1"/>
  <c r="O28" i="5" s="1"/>
  <c r="H28" i="5" s="1"/>
  <c r="K25" i="5"/>
  <c r="M25" i="5" s="1"/>
  <c r="L24" i="5"/>
  <c r="K24" i="5"/>
  <c r="L23" i="5"/>
  <c r="K23" i="5"/>
  <c r="K22" i="5"/>
  <c r="M22" i="5" s="1"/>
  <c r="O22" i="5" s="1"/>
  <c r="K20" i="5"/>
  <c r="K18" i="5"/>
  <c r="M18" i="5" s="1"/>
  <c r="O18" i="5" s="1"/>
  <c r="H18" i="5" s="1"/>
  <c r="K17" i="5"/>
  <c r="M17" i="5" s="1"/>
  <c r="O17" i="5" s="1"/>
  <c r="K15" i="5"/>
  <c r="M15" i="5" s="1"/>
  <c r="O15" i="5" s="1"/>
  <c r="H15" i="5" s="1"/>
  <c r="K14" i="5"/>
  <c r="M14" i="5" s="1"/>
  <c r="O14" i="5" s="1"/>
  <c r="H14" i="5" s="1"/>
  <c r="K13" i="5"/>
  <c r="M13" i="5" s="1"/>
  <c r="O13" i="5" s="1"/>
  <c r="H13" i="5" s="1"/>
  <c r="K12" i="5"/>
  <c r="M12" i="5" s="1"/>
  <c r="O12" i="5" s="1"/>
  <c r="H12" i="5" s="1"/>
  <c r="K11" i="5"/>
  <c r="K10" i="5"/>
  <c r="M10" i="5" s="1"/>
  <c r="O10" i="5" s="1"/>
  <c r="H10" i="5" s="1"/>
  <c r="M9" i="5"/>
  <c r="O9" i="5" s="1"/>
  <c r="H9" i="5" s="1"/>
  <c r="L8" i="5"/>
  <c r="D41" i="5"/>
  <c r="B45" i="5"/>
  <c r="K45" i="5" s="1"/>
  <c r="B41" i="5"/>
  <c r="K41" i="5" s="1"/>
  <c r="B21" i="5"/>
  <c r="K21" i="5" s="1"/>
  <c r="D21" i="5"/>
  <c r="F21" i="5"/>
  <c r="G20" i="5"/>
  <c r="G17" i="5"/>
  <c r="G14" i="5"/>
  <c r="G11" i="5"/>
  <c r="G9" i="5"/>
  <c r="G10" i="5" s="1"/>
  <c r="E20" i="5"/>
  <c r="E17" i="5"/>
  <c r="E14" i="5"/>
  <c r="E13" i="5"/>
  <c r="E12" i="5"/>
  <c r="E11" i="5"/>
  <c r="E10" i="5"/>
  <c r="C20" i="5"/>
  <c r="L20" i="5" s="1"/>
  <c r="C17" i="5"/>
  <c r="L17" i="5" s="1"/>
  <c r="C14" i="5"/>
  <c r="L14" i="5" s="1"/>
  <c r="L13" i="5"/>
  <c r="C12" i="5"/>
  <c r="L12" i="5" s="1"/>
  <c r="L11" i="5"/>
  <c r="L9" i="5"/>
  <c r="C28" i="5" l="1"/>
  <c r="L28" i="5" s="1"/>
  <c r="C30" i="5"/>
  <c r="L30" i="5" s="1"/>
  <c r="C29" i="5"/>
  <c r="L29" i="5" s="1"/>
  <c r="F53" i="5"/>
  <c r="H31" i="5"/>
  <c r="I28" i="5" s="1"/>
  <c r="M20" i="5"/>
  <c r="M21" i="5" s="1"/>
  <c r="K44" i="5"/>
  <c r="G15" i="5"/>
  <c r="G18" i="5" s="1"/>
  <c r="D101" i="5"/>
  <c r="G35" i="5"/>
  <c r="D126" i="5"/>
  <c r="M11" i="5"/>
  <c r="N11" i="5" s="1"/>
  <c r="I30" i="5"/>
  <c r="F154" i="5"/>
  <c r="F155" i="5" s="1"/>
  <c r="F133" i="5" s="1"/>
  <c r="E34" i="5"/>
  <c r="F61" i="5"/>
  <c r="B154" i="5"/>
  <c r="B155" i="5" s="1"/>
  <c r="B133" i="5" s="1"/>
  <c r="K61" i="5"/>
  <c r="K73" i="5"/>
  <c r="H17" i="5"/>
  <c r="H45" i="5" s="1"/>
  <c r="K31" i="5"/>
  <c r="D73" i="5"/>
  <c r="M41" i="5"/>
  <c r="O25" i="5"/>
  <c r="H25" i="5" s="1"/>
  <c r="F101" i="5"/>
  <c r="H92" i="5"/>
  <c r="H101" i="5" s="1"/>
  <c r="K37" i="5"/>
  <c r="L34" i="5" s="1"/>
  <c r="B53" i="5"/>
  <c r="G34" i="5"/>
  <c r="B126" i="5"/>
  <c r="M45" i="5"/>
  <c r="H154" i="5"/>
  <c r="H155" i="5" s="1"/>
  <c r="H133" i="5" s="1"/>
  <c r="F126" i="5"/>
  <c r="F73" i="5"/>
  <c r="G28" i="5"/>
  <c r="G30" i="5"/>
  <c r="O45" i="5"/>
  <c r="D154" i="5"/>
  <c r="D155" i="5" s="1"/>
  <c r="D133" i="5" s="1"/>
  <c r="D61" i="5"/>
  <c r="M34" i="5"/>
  <c r="O34" i="5" s="1"/>
  <c r="E35" i="5"/>
  <c r="E30" i="5"/>
  <c r="D53" i="5"/>
  <c r="E15" i="5"/>
  <c r="E18" i="5" s="1"/>
  <c r="E22" i="5" s="1"/>
  <c r="C36" i="5"/>
  <c r="C34" i="5"/>
  <c r="E28" i="5"/>
  <c r="Q31" i="5"/>
  <c r="R28" i="5" s="1"/>
  <c r="O31" i="5"/>
  <c r="P30" i="5" s="1"/>
  <c r="M31" i="5"/>
  <c r="N29" i="5" s="1"/>
  <c r="Q21" i="5"/>
  <c r="N14" i="5"/>
  <c r="H8" i="5"/>
  <c r="C10" i="5"/>
  <c r="C15" i="5" s="1"/>
  <c r="N12" i="5"/>
  <c r="N17" i="5"/>
  <c r="N9" i="5"/>
  <c r="N10" i="5" s="1"/>
  <c r="N13" i="5"/>
  <c r="G37" i="5" l="1"/>
  <c r="I29" i="5"/>
  <c r="D63" i="5"/>
  <c r="D75" i="5" s="1"/>
  <c r="K53" i="5"/>
  <c r="G25" i="5"/>
  <c r="G22" i="5"/>
  <c r="N20" i="5"/>
  <c r="Q37" i="5"/>
  <c r="R36" i="5" s="1"/>
  <c r="H34" i="5"/>
  <c r="O20" i="5"/>
  <c r="M44" i="5"/>
  <c r="M53" i="5" s="1"/>
  <c r="I31" i="5"/>
  <c r="F63" i="5"/>
  <c r="F75" i="5" s="1"/>
  <c r="O11" i="5"/>
  <c r="H11" i="5" s="1"/>
  <c r="E37" i="5"/>
  <c r="G31" i="5"/>
  <c r="L36" i="5"/>
  <c r="E25" i="5"/>
  <c r="C31" i="5"/>
  <c r="L31" i="5" s="1"/>
  <c r="L35" i="5"/>
  <c r="P9" i="5"/>
  <c r="P10" i="5" s="1"/>
  <c r="C37" i="5"/>
  <c r="K63" i="5"/>
  <c r="K75" i="5" s="1"/>
  <c r="E31" i="5"/>
  <c r="M37" i="5"/>
  <c r="N34" i="5" s="1"/>
  <c r="O41" i="5"/>
  <c r="B63" i="5"/>
  <c r="B75" i="5" s="1"/>
  <c r="P17" i="5"/>
  <c r="O37" i="5"/>
  <c r="P34" i="5" s="1"/>
  <c r="R29" i="5"/>
  <c r="P28" i="5"/>
  <c r="P29" i="5"/>
  <c r="R30" i="5"/>
  <c r="N30" i="5"/>
  <c r="N28" i="5"/>
  <c r="P12" i="5"/>
  <c r="L10" i="5"/>
  <c r="C18" i="5"/>
  <c r="C22" i="5" s="1"/>
  <c r="L22" i="5" s="1"/>
  <c r="P14" i="5"/>
  <c r="P13" i="5"/>
  <c r="N15" i="5"/>
  <c r="N18" i="5" s="1"/>
  <c r="M63" i="5" l="1"/>
  <c r="M75" i="5" s="1"/>
  <c r="N22" i="5"/>
  <c r="P20" i="5"/>
  <c r="O44" i="5"/>
  <c r="R34" i="5"/>
  <c r="R35" i="5"/>
  <c r="O21" i="5"/>
  <c r="H20" i="5"/>
  <c r="H22" i="5" s="1"/>
  <c r="H37" i="5"/>
  <c r="L37" i="5"/>
  <c r="P11" i="5"/>
  <c r="P15" i="5" s="1"/>
  <c r="P18" i="5" s="1"/>
  <c r="P22" i="5" s="1"/>
  <c r="N35" i="5"/>
  <c r="N25" i="5"/>
  <c r="I9" i="5"/>
  <c r="I10" i="5" s="1"/>
  <c r="I12" i="5"/>
  <c r="I13" i="5"/>
  <c r="I11" i="5"/>
  <c r="I17" i="5"/>
  <c r="N36" i="5"/>
  <c r="P35" i="5"/>
  <c r="P36" i="5"/>
  <c r="P31" i="5"/>
  <c r="R31" i="5"/>
  <c r="N31" i="5"/>
  <c r="L15" i="5"/>
  <c r="R20" i="5"/>
  <c r="R12" i="5"/>
  <c r="R17" i="5"/>
  <c r="R11" i="5"/>
  <c r="R9" i="5"/>
  <c r="R10" i="5" s="1"/>
  <c r="R13" i="5"/>
  <c r="R37" i="5" l="1"/>
  <c r="O53" i="5"/>
  <c r="I36" i="5"/>
  <c r="I35" i="5"/>
  <c r="H44" i="5"/>
  <c r="H21" i="5"/>
  <c r="I20" i="5"/>
  <c r="I34" i="5"/>
  <c r="N37" i="5"/>
  <c r="P25" i="5"/>
  <c r="P37" i="5"/>
  <c r="O63" i="5" l="1"/>
  <c r="O75" i="5" s="1"/>
  <c r="I37" i="5"/>
  <c r="L18" i="5"/>
  <c r="C25" i="5"/>
  <c r="L25" i="5" s="1"/>
  <c r="I14" i="5" l="1"/>
  <c r="I15" i="5" s="1"/>
  <c r="I18" i="5" s="1"/>
  <c r="I22" i="5" s="1"/>
  <c r="R14" i="5"/>
  <c r="R15" i="5" s="1"/>
  <c r="R18" i="5" s="1"/>
  <c r="R22" i="5" s="1"/>
  <c r="R25" i="5" l="1"/>
  <c r="I25" i="5"/>
  <c r="Q41" i="5" l="1"/>
  <c r="H41" i="5"/>
  <c r="H53" i="5" s="1"/>
  <c r="H63" i="5" s="1"/>
  <c r="H75" i="5" l="1"/>
  <c r="Q53" i="5"/>
  <c r="Q63" i="5" l="1"/>
  <c r="Q75" i="5" s="1"/>
</calcChain>
</file>

<file path=xl/sharedStrings.xml><?xml version="1.0" encoding="utf-8"?>
<sst xmlns="http://schemas.openxmlformats.org/spreadsheetml/2006/main" count="136" uniqueCount="126">
  <si>
    <t>Financial figures and key ratios by the quarter for the ALK Group (unaudited)</t>
  </si>
  <si>
    <t>Amounts in DKKm</t>
  </si>
  <si>
    <t>Q1</t>
  </si>
  <si>
    <t>Q2</t>
  </si>
  <si>
    <t>Q3</t>
  </si>
  <si>
    <t>Q4</t>
  </si>
  <si>
    <t>Q1 YTD</t>
  </si>
  <si>
    <t>Q2 YTD</t>
  </si>
  <si>
    <t>Q3 YTD</t>
  </si>
  <si>
    <t>Q4 YTD</t>
  </si>
  <si>
    <t>Income statement</t>
  </si>
  <si>
    <t>Revenue</t>
  </si>
  <si>
    <t>Cost of sales</t>
  </si>
  <si>
    <t>Gross profit</t>
  </si>
  <si>
    <t>Research and development expenses</t>
  </si>
  <si>
    <t>Sales and marketing expenses</t>
  </si>
  <si>
    <t>Administrative expenses</t>
  </si>
  <si>
    <t>Profit before tax (EBT)</t>
  </si>
  <si>
    <t>Tax on profit</t>
  </si>
  <si>
    <t>Net profit</t>
  </si>
  <si>
    <t>Cash flow statement</t>
  </si>
  <si>
    <t>Net profit/(loss)</t>
  </si>
  <si>
    <t>Adjustments:</t>
  </si>
  <si>
    <t>Tax on profit/(loss)</t>
  </si>
  <si>
    <t>Financial income and expenses</t>
  </si>
  <si>
    <t>Share-based payments</t>
  </si>
  <si>
    <t>Depreciations, amortization and impairment</t>
  </si>
  <si>
    <t>Net financial items, paid</t>
  </si>
  <si>
    <t>Income taxes, paid</t>
  </si>
  <si>
    <t>Cash flow from operating activities</t>
  </si>
  <si>
    <t>Acquisitions of companies and operations</t>
  </si>
  <si>
    <t>Cash flow from investing activities</t>
  </si>
  <si>
    <t>Free cash flow</t>
  </si>
  <si>
    <t>Dividend paid to shareholders of the parent</t>
  </si>
  <si>
    <t>Change in other financial liabilities</t>
  </si>
  <si>
    <t>Cash flow from financing activities</t>
  </si>
  <si>
    <t>Net cash flow</t>
  </si>
  <si>
    <t>Key figures</t>
  </si>
  <si>
    <t>Earnings per share (EPS) - DKK</t>
  </si>
  <si>
    <t>Diluted earnings per share (DEPS) - DKK</t>
  </si>
  <si>
    <t>Cash flow per share (CFPS) - DKK</t>
  </si>
  <si>
    <t>Average number of employees</t>
  </si>
  <si>
    <t>Invested capital</t>
  </si>
  <si>
    <t>Equity (YTD)</t>
  </si>
  <si>
    <t>Total comprehensive income</t>
  </si>
  <si>
    <t>Shared-based payments</t>
  </si>
  <si>
    <t>Dividend paid</t>
  </si>
  <si>
    <t>Balance sheet (YTD)</t>
  </si>
  <si>
    <t>Non-current assets</t>
  </si>
  <si>
    <t>Goodwill</t>
  </si>
  <si>
    <t>Other intangible assets</t>
  </si>
  <si>
    <t>Land and buildings</t>
  </si>
  <si>
    <t>Plant and machinery</t>
  </si>
  <si>
    <t>Other fixtures and equipment</t>
  </si>
  <si>
    <t>Property, plant and equipment in progress</t>
  </si>
  <si>
    <t>Total non-current assets</t>
  </si>
  <si>
    <t>Current assets</t>
  </si>
  <si>
    <t>Inventories</t>
  </si>
  <si>
    <t>Trade receivables</t>
  </si>
  <si>
    <t>Income tax receivables</t>
  </si>
  <si>
    <t>Other receivables</t>
  </si>
  <si>
    <t>Prepayments</t>
  </si>
  <si>
    <t>Total current assets</t>
  </si>
  <si>
    <t>Total assets</t>
  </si>
  <si>
    <t>Equity</t>
  </si>
  <si>
    <t>Share capital</t>
  </si>
  <si>
    <t>Total equity</t>
  </si>
  <si>
    <t>Non-current liabilities</t>
  </si>
  <si>
    <t>Mortgage debt</t>
  </si>
  <si>
    <t>Pensions and similar liabilities</t>
  </si>
  <si>
    <t>Other provisions</t>
  </si>
  <si>
    <t>Deferred tax liabilities</t>
  </si>
  <si>
    <t>Other payables</t>
  </si>
  <si>
    <t>Current liabilities</t>
  </si>
  <si>
    <t>Trade payables</t>
  </si>
  <si>
    <t>Income taxes</t>
  </si>
  <si>
    <t>Total liabilities</t>
  </si>
  <si>
    <t>Total equity and liabilities</t>
  </si>
  <si>
    <t>EBITDA-margin - %</t>
  </si>
  <si>
    <t>Revenue by market:</t>
  </si>
  <si>
    <t>Revenue by product line:</t>
  </si>
  <si>
    <t>Change in financial assets</t>
  </si>
  <si>
    <t>Deferred tax assets</t>
  </si>
  <si>
    <t>Restated</t>
  </si>
  <si>
    <t>Net profit, continuing operations</t>
  </si>
  <si>
    <t>Net profit, past discontinued operations</t>
  </si>
  <si>
    <t>Earnings per share (EPS), continuing operations - DKK</t>
  </si>
  <si>
    <t>Diluted earnings per share (DEPS), continuing operations - DKK</t>
  </si>
  <si>
    <t>Cash flow per share (CFPS), continuing operations - DKK</t>
  </si>
  <si>
    <t>Change in provisions and payables from past 
discontinued operations</t>
  </si>
  <si>
    <t xml:space="preserve">Changes in working capital </t>
  </si>
  <si>
    <t>Equity at period end</t>
  </si>
  <si>
    <t>Currency translation adjustment</t>
  </si>
  <si>
    <t>Net financial items</t>
  </si>
  <si>
    <t>Europe</t>
  </si>
  <si>
    <t>North America</t>
  </si>
  <si>
    <t>International markets</t>
  </si>
  <si>
    <t xml:space="preserve">SCIT/SLIT - drops </t>
  </si>
  <si>
    <t>SLIT tablets</t>
  </si>
  <si>
    <t>Other products and services</t>
  </si>
  <si>
    <t>Tax related to items recognised direct in equity</t>
  </si>
  <si>
    <t>Dividend on treasury shares</t>
  </si>
  <si>
    <t>Sale of treasury shares</t>
  </si>
  <si>
    <t>Reversal of accounting gain on sales of companies and operations</t>
  </si>
  <si>
    <t>Cash and marketable securities</t>
  </si>
  <si>
    <t>Sale of assets</t>
  </si>
  <si>
    <t>Emission of shares</t>
  </si>
  <si>
    <t xml:space="preserve">Change in marketable securities </t>
  </si>
  <si>
    <t>Operating profit (EBIT)</t>
  </si>
  <si>
    <t>Emission of shares, net</t>
  </si>
  <si>
    <t>Changes in provisions (Other adjustments)</t>
  </si>
  <si>
    <t>Repayment of lease liabilities</t>
  </si>
  <si>
    <t>Retained earnings</t>
  </si>
  <si>
    <t>Lease liabilities</t>
  </si>
  <si>
    <t>Repayment of borrowings</t>
  </si>
  <si>
    <t>Share options settled</t>
  </si>
  <si>
    <t>Sale of companies and operations</t>
  </si>
  <si>
    <t>Deferred income</t>
  </si>
  <si>
    <t>Exercise of share options</t>
  </si>
  <si>
    <t>Equity at 1 January 2020</t>
  </si>
  <si>
    <t>Bank loans</t>
  </si>
  <si>
    <t>Receivables from grouop companies</t>
  </si>
  <si>
    <t>Other operating items, net</t>
  </si>
  <si>
    <t>Investments in intangible assets</t>
  </si>
  <si>
    <t>Investments in tangible assets</t>
  </si>
  <si>
    <t>Receivables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</si>
</sst>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_);_(* \(#,##0\);_(* &quot;-&quot;_);_(@_)"/>
    <numFmt numFmtId="165" formatCode="_(* #,##0.00_);_(* \(#,##0.00\);_(* &quot;-&quot;??_);_(@_)"/>
    <numFmt numFmtId="166" formatCode="_(* #,##0.0_);_(* \(#,##0.0\);_(* &quot;-&quot;_);_(@_)"/>
    <numFmt numFmtId="167" formatCode="_([$€-2]\ * #,##0.00_);_([$€-2]\ * \(#,##0.00\);_([$€-2]\ * &quot;-&quot;??_)"/>
    <numFmt numFmtId="168" formatCode="###,000"/>
    <numFmt numFmtId="169" formatCode="_(* #,##0.00_);_(* \(#,##0.00\);_(* &quot;-&quot;_);_(@_)"/>
    <numFmt numFmtId="170" formatCode="_(* #,##0.0_);_(* \(#,##0.0\);_(* &quot;-&quot;??_);_(@_)"/>
  </numFmts>
  <fonts count="34">
    <font>
      <sz val="10"/>
      <name val="Arial"/>
    </font>
    <font>
      <sz val="10"/>
      <name val="Arial"/>
      <family val="2"/>
    </font>
    <font>
      <i/>
      <sz val="8"/>
      <color indexed="18"/>
      <name val="Clarendon Condensed"/>
      <family val="1"/>
    </font>
    <font>
      <sz val="12"/>
      <color indexed="58"/>
      <name val="Arial"/>
      <family val="2"/>
    </font>
    <font>
      <b/>
      <sz val="10"/>
      <name val="Arial"/>
      <family val="2"/>
    </font>
    <font>
      <b/>
      <sz val="8.5"/>
      <color indexed="45"/>
      <name val="Arial"/>
      <family val="2"/>
    </font>
    <font>
      <b/>
      <sz val="8.5"/>
      <name val="Arial"/>
      <family val="2"/>
    </font>
    <font>
      <sz val="8.5"/>
      <name val="Arial"/>
      <family val="2"/>
    </font>
    <font>
      <sz val="10"/>
      <name val="Arial"/>
      <family val="2"/>
    </font>
    <font>
      <b/>
      <u/>
      <sz val="8.5"/>
      <name val="Arial"/>
      <family val="2"/>
    </font>
    <font>
      <b/>
      <i/>
      <sz val="8.5"/>
      <name val="Arial"/>
      <family val="2"/>
    </font>
    <font>
      <i/>
      <sz val="8.5"/>
      <name val="Arial"/>
      <family val="2"/>
    </font>
    <font>
      <i/>
      <sz val="7"/>
      <name val="Arial"/>
      <family val="2"/>
    </font>
    <font>
      <i/>
      <sz val="10"/>
      <name val="Arial"/>
      <family val="2"/>
    </font>
    <font>
      <sz val="8.5"/>
      <name val="Arial"/>
      <family val="2"/>
    </font>
    <font>
      <b/>
      <sz val="8"/>
      <color rgb="FF1F497D"/>
      <name val="Verdana"/>
      <family val="2"/>
      <charset val="238"/>
    </font>
    <font>
      <sz val="8"/>
      <color rgb="FF1F497D"/>
      <name val="Verdana"/>
      <family val="2"/>
      <charset val="238"/>
    </font>
    <font>
      <sz val="8"/>
      <color rgb="FF000000"/>
      <name val="Verdana"/>
      <family val="2"/>
      <charset val="238"/>
    </font>
    <font>
      <b/>
      <sz val="8"/>
      <color rgb="FF00CC00"/>
      <name val="Verdana"/>
      <family val="2"/>
      <charset val="238"/>
    </font>
    <font>
      <b/>
      <sz val="8"/>
      <color rgb="FF33CC33"/>
      <name val="Verdana"/>
      <family val="2"/>
      <charset val="238"/>
    </font>
    <font>
      <b/>
      <sz val="8"/>
      <color rgb="FFFF9900"/>
      <name val="Verdana"/>
      <family val="2"/>
      <charset val="238"/>
    </font>
    <font>
      <b/>
      <sz val="8"/>
      <color rgb="FFFF0000"/>
      <name val="Verdana"/>
      <family val="2"/>
      <charset val="238"/>
    </font>
    <font>
      <sz val="8"/>
      <color rgb="FF000000"/>
      <name val="Arial"/>
      <family val="2"/>
      <charset val="238"/>
    </font>
    <font>
      <i/>
      <sz val="8"/>
      <color rgb="FF000000"/>
      <name val="Verdana"/>
      <family val="2"/>
      <charset val="238"/>
    </font>
    <font>
      <b/>
      <i/>
      <sz val="8"/>
      <color rgb="FF000000"/>
      <name val="Verdana"/>
      <family val="2"/>
      <charset val="238"/>
    </font>
    <font>
      <b/>
      <i/>
      <sz val="8"/>
      <color rgb="FF1F497D"/>
      <name val="Verdana"/>
      <family val="2"/>
      <charset val="238"/>
    </font>
    <font>
      <i/>
      <sz val="8"/>
      <color rgb="FF1F497D"/>
      <name val="Verdana"/>
      <family val="2"/>
      <charset val="238"/>
    </font>
    <font>
      <sz val="8.5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i/>
      <sz val="8.5"/>
      <name val="Arial"/>
      <family val="2"/>
      <charset val="238"/>
    </font>
    <font>
      <b/>
      <sz val="8.5"/>
      <name val="Arial"/>
      <family val="2"/>
      <charset val="238"/>
    </font>
    <font>
      <b/>
      <i/>
      <sz val="8.5"/>
      <name val="Arial"/>
      <family val="2"/>
      <charset val="238"/>
    </font>
    <font>
      <i/>
      <sz val="10"/>
      <name val="Arial"/>
      <family val="2"/>
      <charset val="238"/>
    </font>
  </fonts>
  <fills count="2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rgb="FFDBE5F1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1F5FB"/>
        <bgColor rgb="FF000000"/>
      </patternFill>
    </fill>
    <fill>
      <patternFill patternType="solid">
        <fgColor rgb="FFE9EFF7"/>
        <bgColor rgb="FF000000"/>
      </patternFill>
    </fill>
    <fill>
      <patternFill patternType="solid">
        <fgColor rgb="FFC6F9C1"/>
        <bgColor rgb="FF000000"/>
      </patternFill>
    </fill>
    <fill>
      <patternFill patternType="solid">
        <fgColor rgb="FFABEDA5"/>
        <bgColor rgb="FF000000"/>
      </patternFill>
    </fill>
    <fill>
      <patternFill patternType="solid">
        <fgColor rgb="FF94D88F"/>
        <bgColor rgb="FF000000"/>
      </patternFill>
    </fill>
    <fill>
      <patternFill patternType="solid">
        <fgColor rgb="FFFFFDBF"/>
        <bgColor rgb="FF000000"/>
      </patternFill>
    </fill>
    <fill>
      <patternFill patternType="solid">
        <fgColor rgb="FFFFFB8C"/>
        <bgColor rgb="FF000000"/>
      </patternFill>
    </fill>
    <fill>
      <patternFill patternType="solid">
        <fgColor rgb="FFFFF843"/>
        <bgColor rgb="FF000000"/>
      </patternFill>
    </fill>
    <fill>
      <patternFill patternType="solid">
        <fgColor rgb="FFFFC7CE"/>
        <bgColor rgb="FF000000"/>
      </patternFill>
    </fill>
    <fill>
      <patternFill patternType="solid">
        <fgColor rgb="FFFF988C"/>
        <bgColor rgb="FF000000"/>
      </patternFill>
    </fill>
    <fill>
      <patternFill patternType="solid">
        <fgColor rgb="FFFF6758"/>
        <bgColor rgb="FF000000"/>
      </patternFill>
    </fill>
    <fill>
      <patternFill patternType="solid">
        <fgColor rgb="FFDBE5F1"/>
        <bgColor rgb="FFFFFFFF"/>
      </patternFill>
    </fill>
    <fill>
      <patternFill patternType="solid">
        <fgColor rgb="FFB7CFE8"/>
        <bgColor rgb="FF000000"/>
      </patternFill>
    </fill>
    <fill>
      <patternFill patternType="solid">
        <fgColor rgb="FFC3D6EB"/>
        <bgColor rgb="FF000000"/>
      </patternFill>
    </fill>
    <fill>
      <patternFill patternType="solid">
        <fgColor rgb="FFDBE5F2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8092AC"/>
        <bgColor indexed="64"/>
      </patternFill>
    </fill>
  </fills>
  <borders count="32">
    <border>
      <left/>
      <right/>
      <top/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hair">
        <color rgb="FFC0C0C0"/>
      </left>
      <right style="hair">
        <color rgb="FFC0C0C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2">
    <xf numFmtId="165" fontId="0" fillId="0" borderId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" fontId="2" fillId="2" borderId="1" applyNumberFormat="0" applyProtection="0">
      <alignment horizontal="right" vertical="center"/>
    </xf>
    <xf numFmtId="0" fontId="15" fillId="8" borderId="27" applyNumberFormat="0" applyAlignment="0" applyProtection="0">
      <alignment horizontal="left" vertical="center" indent="1"/>
    </xf>
    <xf numFmtId="168" fontId="16" fillId="0" borderId="28" applyNumberFormat="0" applyProtection="0">
      <alignment horizontal="right" vertical="center"/>
    </xf>
    <xf numFmtId="168" fontId="15" fillId="0" borderId="29" applyNumberFormat="0" applyProtection="0">
      <alignment horizontal="right" vertical="center"/>
    </xf>
    <xf numFmtId="0" fontId="17" fillId="9" borderId="29" applyNumberFormat="0" applyAlignment="0" applyProtection="0">
      <alignment horizontal="left" vertical="center" indent="1"/>
    </xf>
    <xf numFmtId="0" fontId="17" fillId="10" borderId="29" applyNumberFormat="0" applyAlignment="0" applyProtection="0">
      <alignment horizontal="left" vertical="center" indent="1"/>
    </xf>
    <xf numFmtId="168" fontId="16" fillId="11" borderId="28" applyNumberFormat="0" applyBorder="0" applyProtection="0">
      <alignment horizontal="right" vertical="center"/>
    </xf>
    <xf numFmtId="0" fontId="17" fillId="9" borderId="29" applyNumberFormat="0" applyAlignment="0" applyProtection="0">
      <alignment horizontal="left" vertical="center" indent="1"/>
    </xf>
    <xf numFmtId="168" fontId="15" fillId="10" borderId="29" applyNumberFormat="0" applyProtection="0">
      <alignment horizontal="right" vertical="center"/>
    </xf>
    <xf numFmtId="168" fontId="15" fillId="11" borderId="29" applyNumberFormat="0" applyBorder="0" applyProtection="0">
      <alignment horizontal="right" vertical="center"/>
    </xf>
    <xf numFmtId="168" fontId="18" fillId="12" borderId="30" applyNumberFormat="0" applyBorder="0" applyAlignment="0" applyProtection="0">
      <alignment horizontal="right" vertical="center" indent="1"/>
    </xf>
    <xf numFmtId="168" fontId="19" fillId="13" borderId="30" applyNumberFormat="0" applyBorder="0" applyAlignment="0" applyProtection="0">
      <alignment horizontal="right" vertical="center" indent="1"/>
    </xf>
    <xf numFmtId="168" fontId="19" fillId="14" borderId="30" applyNumberFormat="0" applyBorder="0" applyAlignment="0" applyProtection="0">
      <alignment horizontal="right" vertical="center" indent="1"/>
    </xf>
    <xf numFmtId="168" fontId="20" fillId="15" borderId="30" applyNumberFormat="0" applyBorder="0" applyAlignment="0" applyProtection="0">
      <alignment horizontal="right" vertical="center" indent="1"/>
    </xf>
    <xf numFmtId="168" fontId="20" fillId="16" borderId="30" applyNumberFormat="0" applyBorder="0" applyAlignment="0" applyProtection="0">
      <alignment horizontal="right" vertical="center" indent="1"/>
    </xf>
    <xf numFmtId="168" fontId="20" fillId="17" borderId="30" applyNumberFormat="0" applyBorder="0" applyAlignment="0" applyProtection="0">
      <alignment horizontal="right" vertical="center" indent="1"/>
    </xf>
    <xf numFmtId="168" fontId="21" fillId="18" borderId="30" applyNumberFormat="0" applyBorder="0" applyAlignment="0" applyProtection="0">
      <alignment horizontal="right" vertical="center" indent="1"/>
    </xf>
    <xf numFmtId="168" fontId="21" fillId="19" borderId="30" applyNumberFormat="0" applyBorder="0" applyAlignment="0" applyProtection="0">
      <alignment horizontal="right" vertical="center" indent="1"/>
    </xf>
    <xf numFmtId="168" fontId="21" fillId="20" borderId="30" applyNumberFormat="0" applyBorder="0" applyAlignment="0" applyProtection="0">
      <alignment horizontal="right" vertical="center" indent="1"/>
    </xf>
    <xf numFmtId="0" fontId="22" fillId="0" borderId="27" applyNumberFormat="0" applyFont="0" applyFill="0" applyAlignment="0" applyProtection="0"/>
    <xf numFmtId="168" fontId="16" fillId="21" borderId="27" applyNumberFormat="0" applyAlignment="0" applyProtection="0">
      <alignment horizontal="left" vertical="center" indent="1"/>
    </xf>
    <xf numFmtId="0" fontId="15" fillId="8" borderId="29" applyNumberFormat="0" applyAlignment="0" applyProtection="0">
      <alignment horizontal="left" vertical="center" indent="1"/>
    </xf>
    <xf numFmtId="0" fontId="17" fillId="22" borderId="27" applyNumberFormat="0" applyAlignment="0" applyProtection="0">
      <alignment horizontal="left" vertical="center" indent="1"/>
    </xf>
    <xf numFmtId="0" fontId="17" fillId="23" borderId="27" applyNumberFormat="0" applyAlignment="0" applyProtection="0">
      <alignment horizontal="left" vertical="center" indent="1"/>
    </xf>
    <xf numFmtId="0" fontId="17" fillId="24" borderId="27" applyNumberFormat="0" applyAlignment="0" applyProtection="0">
      <alignment horizontal="left" vertical="center" indent="1"/>
    </xf>
    <xf numFmtId="0" fontId="17" fillId="11" borderId="27" applyNumberFormat="0" applyAlignment="0" applyProtection="0">
      <alignment horizontal="left" vertical="center" indent="1"/>
    </xf>
    <xf numFmtId="0" fontId="17" fillId="10" borderId="29" applyNumberFormat="0" applyAlignment="0" applyProtection="0">
      <alignment horizontal="left" vertical="center" indent="1"/>
    </xf>
    <xf numFmtId="0" fontId="23" fillId="0" borderId="31" applyNumberFormat="0" applyFill="0" applyBorder="0" applyAlignment="0" applyProtection="0"/>
    <xf numFmtId="0" fontId="24" fillId="0" borderId="31" applyNumberFormat="0" applyBorder="0" applyAlignment="0" applyProtection="0"/>
    <xf numFmtId="0" fontId="23" fillId="9" borderId="29" applyNumberFormat="0" applyAlignment="0" applyProtection="0">
      <alignment horizontal="left" vertical="center" indent="1"/>
    </xf>
    <xf numFmtId="0" fontId="23" fillId="9" borderId="29" applyNumberFormat="0" applyAlignment="0" applyProtection="0">
      <alignment horizontal="left" vertical="center" indent="1"/>
    </xf>
    <xf numFmtId="0" fontId="23" fillId="10" borderId="29" applyNumberFormat="0" applyAlignment="0" applyProtection="0">
      <alignment horizontal="left" vertical="center" indent="1"/>
    </xf>
    <xf numFmtId="168" fontId="25" fillId="10" borderId="29" applyNumberFormat="0" applyProtection="0">
      <alignment horizontal="right" vertical="center"/>
    </xf>
    <xf numFmtId="168" fontId="26" fillId="11" borderId="28" applyNumberFormat="0" applyBorder="0" applyProtection="0">
      <alignment horizontal="right" vertical="center"/>
    </xf>
    <xf numFmtId="168" fontId="25" fillId="11" borderId="29" applyNumberFormat="0" applyBorder="0" applyProtection="0">
      <alignment horizontal="right" vertical="center"/>
    </xf>
    <xf numFmtId="168" fontId="16" fillId="0" borderId="28" applyNumberFormat="0" applyFill="0" applyBorder="0" applyAlignment="0" applyProtection="0">
      <alignment horizontal="right" vertical="center"/>
    </xf>
    <xf numFmtId="168" fontId="16" fillId="0" borderId="28" applyNumberFormat="0" applyFill="0" applyBorder="0" applyAlignment="0" applyProtection="0">
      <alignment horizontal="right" vertical="center"/>
    </xf>
  </cellStyleXfs>
  <cellXfs count="293">
    <xf numFmtId="165" fontId="0" fillId="0" borderId="0" xfId="0"/>
    <xf numFmtId="49" fontId="3" fillId="3" borderId="0" xfId="0" applyNumberFormat="1" applyFont="1" applyFill="1"/>
    <xf numFmtId="165" fontId="0" fillId="3" borderId="0" xfId="0" applyFill="1"/>
    <xf numFmtId="165" fontId="0" fillId="3" borderId="0" xfId="0" applyFill="1" applyBorder="1"/>
    <xf numFmtId="49" fontId="4" fillId="3" borderId="0" xfId="0" applyNumberFormat="1" applyFont="1" applyFill="1"/>
    <xf numFmtId="165" fontId="0" fillId="3" borderId="0" xfId="0" applyFill="1" applyBorder="1" applyAlignment="1">
      <alignment horizontal="right"/>
    </xf>
    <xf numFmtId="0" fontId="7" fillId="3" borderId="0" xfId="0" applyNumberFormat="1" applyFont="1" applyFill="1"/>
    <xf numFmtId="164" fontId="6" fillId="3" borderId="0" xfId="0" applyNumberFormat="1" applyFont="1" applyFill="1" applyBorder="1" applyAlignment="1">
      <alignment horizontal="right"/>
    </xf>
    <xf numFmtId="165" fontId="4" fillId="3" borderId="0" xfId="0" applyFont="1" applyFill="1"/>
    <xf numFmtId="165" fontId="8" fillId="3" borderId="0" xfId="0" applyFont="1" applyFill="1" applyAlignment="1">
      <alignment horizontal="right"/>
    </xf>
    <xf numFmtId="165" fontId="8" fillId="3" borderId="0" xfId="0" applyFont="1" applyFill="1" applyBorder="1" applyAlignment="1">
      <alignment horizontal="right"/>
    </xf>
    <xf numFmtId="0" fontId="9" fillId="3" borderId="0" xfId="0" applyNumberFormat="1" applyFont="1" applyFill="1"/>
    <xf numFmtId="0" fontId="6" fillId="3" borderId="0" xfId="0" applyNumberFormat="1" applyFont="1" applyFill="1"/>
    <xf numFmtId="9" fontId="10" fillId="4" borderId="3" xfId="4" applyFont="1" applyFill="1" applyBorder="1" applyAlignment="1"/>
    <xf numFmtId="9" fontId="10" fillId="5" borderId="3" xfId="4" applyFont="1" applyFill="1" applyBorder="1" applyAlignment="1"/>
    <xf numFmtId="9" fontId="10" fillId="5" borderId="4" xfId="4" applyFont="1" applyFill="1" applyBorder="1" applyAlignment="1"/>
    <xf numFmtId="9" fontId="10" fillId="3" borderId="0" xfId="4" applyFont="1" applyFill="1" applyBorder="1" applyAlignment="1"/>
    <xf numFmtId="9" fontId="10" fillId="5" borderId="6" xfId="4" applyFont="1" applyFill="1" applyBorder="1" applyAlignment="1"/>
    <xf numFmtId="164" fontId="7" fillId="4" borderId="7" xfId="0" applyNumberFormat="1" applyFont="1" applyFill="1" applyBorder="1" applyAlignment="1"/>
    <xf numFmtId="9" fontId="11" fillId="4" borderId="8" xfId="4" applyFont="1" applyFill="1" applyBorder="1" applyAlignment="1"/>
    <xf numFmtId="9" fontId="11" fillId="5" borderId="8" xfId="4" applyFont="1" applyFill="1" applyBorder="1" applyAlignment="1"/>
    <xf numFmtId="9" fontId="11" fillId="5" borderId="9" xfId="4" applyFont="1" applyFill="1" applyBorder="1" applyAlignment="1"/>
    <xf numFmtId="9" fontId="11" fillId="3" borderId="0" xfId="4" applyFont="1" applyFill="1" applyBorder="1" applyAlignment="1"/>
    <xf numFmtId="9" fontId="11" fillId="5" borderId="11" xfId="4" applyFont="1" applyFill="1" applyBorder="1" applyAlignment="1"/>
    <xf numFmtId="9" fontId="10" fillId="4" borderId="0" xfId="4" applyFont="1" applyFill="1" applyBorder="1" applyAlignment="1"/>
    <xf numFmtId="9" fontId="10" fillId="5" borderId="0" xfId="4" applyFont="1" applyFill="1" applyBorder="1" applyAlignment="1"/>
    <xf numFmtId="9" fontId="10" fillId="5" borderId="13" xfId="4" applyFont="1" applyFill="1" applyBorder="1" applyAlignment="1"/>
    <xf numFmtId="9" fontId="10" fillId="5" borderId="15" xfId="4" applyFont="1" applyFill="1" applyBorder="1" applyAlignment="1"/>
    <xf numFmtId="164" fontId="7" fillId="4" borderId="12" xfId="0" applyNumberFormat="1" applyFont="1" applyFill="1" applyBorder="1" applyAlignment="1"/>
    <xf numFmtId="9" fontId="11" fillId="4" borderId="0" xfId="4" applyFont="1" applyFill="1" applyBorder="1" applyAlignment="1"/>
    <xf numFmtId="9" fontId="11" fillId="5" borderId="0" xfId="4" applyFont="1" applyFill="1" applyBorder="1" applyAlignment="1"/>
    <xf numFmtId="9" fontId="11" fillId="5" borderId="13" xfId="4" applyFont="1" applyFill="1" applyBorder="1" applyAlignment="1"/>
    <xf numFmtId="9" fontId="11" fillId="5" borderId="15" xfId="4" applyFont="1" applyFill="1" applyBorder="1" applyAlignment="1"/>
    <xf numFmtId="0" fontId="6" fillId="3" borderId="0" xfId="0" applyNumberFormat="1" applyFont="1" applyFill="1" applyAlignment="1">
      <alignment wrapText="1"/>
    </xf>
    <xf numFmtId="0" fontId="7" fillId="3" borderId="0" xfId="0" applyNumberFormat="1" applyFont="1" applyFill="1" applyAlignment="1">
      <alignment wrapText="1"/>
    </xf>
    <xf numFmtId="9" fontId="12" fillId="4" borderId="7" xfId="4" quotePrefix="1" applyFont="1" applyFill="1" applyBorder="1" applyAlignment="1"/>
    <xf numFmtId="9" fontId="12" fillId="4" borderId="8" xfId="4" quotePrefix="1" applyFont="1" applyFill="1" applyBorder="1" applyAlignment="1"/>
    <xf numFmtId="9" fontId="12" fillId="5" borderId="8" xfId="4" quotePrefix="1" applyFont="1" applyFill="1" applyBorder="1" applyAlignment="1"/>
    <xf numFmtId="9" fontId="12" fillId="5" borderId="9" xfId="4" quotePrefix="1" applyFont="1" applyFill="1" applyBorder="1" applyAlignment="1"/>
    <xf numFmtId="9" fontId="12" fillId="3" borderId="0" xfId="4" quotePrefix="1" applyFont="1" applyFill="1" applyBorder="1" applyAlignment="1"/>
    <xf numFmtId="165" fontId="13" fillId="3" borderId="0" xfId="0" applyFont="1" applyFill="1"/>
    <xf numFmtId="0" fontId="6" fillId="3" borderId="0" xfId="0" applyNumberFormat="1" applyFont="1" applyFill="1" applyBorder="1" applyAlignment="1">
      <alignment horizontal="left"/>
    </xf>
    <xf numFmtId="9" fontId="10" fillId="4" borderId="17" xfId="4" applyFont="1" applyFill="1" applyBorder="1" applyAlignment="1"/>
    <xf numFmtId="9" fontId="10" fillId="5" borderId="17" xfId="4" applyFont="1" applyFill="1" applyBorder="1" applyAlignment="1"/>
    <xf numFmtId="9" fontId="10" fillId="5" borderId="18" xfId="4" applyFont="1" applyFill="1" applyBorder="1" applyAlignment="1"/>
    <xf numFmtId="9" fontId="10" fillId="5" borderId="20" xfId="4" applyFont="1" applyFill="1" applyBorder="1" applyAlignment="1"/>
    <xf numFmtId="164" fontId="7" fillId="3" borderId="0" xfId="0" applyNumberFormat="1" applyFont="1" applyFill="1" applyBorder="1" applyAlignment="1"/>
    <xf numFmtId="164" fontId="8" fillId="3" borderId="0" xfId="0" applyNumberFormat="1" applyFont="1" applyFill="1" applyAlignment="1"/>
    <xf numFmtId="164" fontId="8" fillId="3" borderId="0" xfId="0" applyNumberFormat="1" applyFont="1" applyFill="1" applyBorder="1" applyAlignment="1"/>
    <xf numFmtId="164" fontId="6" fillId="3" borderId="0" xfId="0" applyNumberFormat="1" applyFont="1" applyFill="1" applyBorder="1" applyAlignment="1"/>
    <xf numFmtId="0" fontId="6" fillId="3" borderId="0" xfId="3" applyNumberFormat="1" applyFont="1" applyFill="1"/>
    <xf numFmtId="164" fontId="6" fillId="5" borderId="6" xfId="3" applyNumberFormat="1" applyFont="1" applyFill="1" applyBorder="1" applyAlignment="1"/>
    <xf numFmtId="0" fontId="7" fillId="3" borderId="0" xfId="3" applyNumberFormat="1" applyFont="1" applyFill="1"/>
    <xf numFmtId="164" fontId="7" fillId="5" borderId="15" xfId="3" applyNumberFormat="1" applyFont="1" applyFill="1" applyBorder="1" applyAlignment="1"/>
    <xf numFmtId="164" fontId="7" fillId="5" borderId="11" xfId="3" applyNumberFormat="1" applyFont="1" applyFill="1" applyBorder="1" applyAlignment="1"/>
    <xf numFmtId="164" fontId="6" fillId="5" borderId="15" xfId="3" applyNumberFormat="1" applyFont="1" applyFill="1" applyBorder="1" applyAlignment="1"/>
    <xf numFmtId="164" fontId="6" fillId="5" borderId="20" xfId="1" applyNumberFormat="1" applyFont="1" applyFill="1" applyBorder="1" applyAlignment="1"/>
    <xf numFmtId="164" fontId="6" fillId="5" borderId="11" xfId="3" applyNumberFormat="1" applyFont="1" applyFill="1" applyBorder="1" applyAlignment="1"/>
    <xf numFmtId="164" fontId="6" fillId="5" borderId="11" xfId="1" applyNumberFormat="1" applyFont="1" applyFill="1" applyBorder="1" applyAlignment="1"/>
    <xf numFmtId="164" fontId="7" fillId="5" borderId="24" xfId="3" applyNumberFormat="1" applyFont="1" applyFill="1" applyBorder="1" applyAlignment="1"/>
    <xf numFmtId="164" fontId="7" fillId="5" borderId="26" xfId="3" applyNumberFormat="1" applyFont="1" applyFill="1" applyBorder="1" applyAlignment="1"/>
    <xf numFmtId="165" fontId="8" fillId="3" borderId="0" xfId="0" applyFont="1" applyFill="1" applyBorder="1"/>
    <xf numFmtId="164" fontId="4" fillId="3" borderId="0" xfId="0" applyNumberFormat="1" applyFont="1" applyFill="1" applyAlignment="1"/>
    <xf numFmtId="164" fontId="13" fillId="3" borderId="0" xfId="0" applyNumberFormat="1" applyFont="1" applyFill="1" applyAlignment="1"/>
    <xf numFmtId="9" fontId="10" fillId="5" borderId="24" xfId="4" applyFont="1" applyFill="1" applyBorder="1" applyAlignment="1"/>
    <xf numFmtId="9" fontId="12" fillId="4" borderId="12" xfId="4" quotePrefix="1" applyFont="1" applyFill="1" applyBorder="1" applyAlignment="1"/>
    <xf numFmtId="9" fontId="12" fillId="4" borderId="0" xfId="4" quotePrefix="1" applyFont="1" applyFill="1" applyBorder="1" applyAlignment="1"/>
    <xf numFmtId="9" fontId="12" fillId="5" borderId="0" xfId="4" quotePrefix="1" applyFont="1" applyFill="1" applyBorder="1" applyAlignment="1"/>
    <xf numFmtId="9" fontId="12" fillId="5" borderId="13" xfId="4" quotePrefix="1" applyFont="1" applyFill="1" applyBorder="1" applyAlignment="1"/>
    <xf numFmtId="9" fontId="12" fillId="5" borderId="15" xfId="4" quotePrefix="1" applyFont="1" applyFill="1" applyBorder="1" applyAlignment="1"/>
    <xf numFmtId="0" fontId="7" fillId="6" borderId="0" xfId="0" applyNumberFormat="1" applyFont="1" applyFill="1"/>
    <xf numFmtId="164" fontId="12" fillId="4" borderId="12" xfId="4" quotePrefix="1" applyNumberFormat="1" applyFont="1" applyFill="1" applyBorder="1" applyAlignment="1"/>
    <xf numFmtId="166" fontId="7" fillId="5" borderId="15" xfId="3" applyNumberFormat="1" applyFont="1" applyFill="1" applyBorder="1" applyAlignment="1"/>
    <xf numFmtId="9" fontId="10" fillId="4" borderId="20" xfId="4" applyFont="1" applyFill="1" applyBorder="1" applyAlignment="1"/>
    <xf numFmtId="164" fontId="6" fillId="5" borderId="2" xfId="0" applyNumberFormat="1" applyFont="1" applyFill="1" applyBorder="1" applyAlignment="1"/>
    <xf numFmtId="164" fontId="7" fillId="5" borderId="7" xfId="0" applyNumberFormat="1" applyFont="1" applyFill="1" applyBorder="1" applyAlignment="1"/>
    <xf numFmtId="164" fontId="6" fillId="5" borderId="12" xfId="0" applyNumberFormat="1" applyFont="1" applyFill="1" applyBorder="1" applyAlignment="1"/>
    <xf numFmtId="164" fontId="7" fillId="5" borderId="12" xfId="0" applyNumberFormat="1" applyFont="1" applyFill="1" applyBorder="1" applyAlignment="1"/>
    <xf numFmtId="9" fontId="12" fillId="5" borderId="7" xfId="4" quotePrefix="1" applyFont="1" applyFill="1" applyBorder="1" applyAlignment="1"/>
    <xf numFmtId="9" fontId="12" fillId="5" borderId="12" xfId="4" quotePrefix="1" applyFont="1" applyFill="1" applyBorder="1" applyAlignment="1"/>
    <xf numFmtId="164" fontId="6" fillId="5" borderId="16" xfId="0" applyNumberFormat="1" applyFont="1" applyFill="1" applyBorder="1" applyAlignment="1"/>
    <xf numFmtId="9" fontId="11" fillId="4" borderId="8" xfId="4" applyNumberFormat="1" applyFont="1" applyFill="1" applyBorder="1" applyAlignment="1"/>
    <xf numFmtId="0" fontId="6" fillId="25" borderId="0" xfId="0" applyNumberFormat="1" applyFont="1" applyFill="1" applyBorder="1" applyAlignment="1">
      <alignment horizontal="left"/>
    </xf>
    <xf numFmtId="165" fontId="0" fillId="25" borderId="0" xfId="0" applyFill="1"/>
    <xf numFmtId="164" fontId="8" fillId="25" borderId="0" xfId="0" applyNumberFormat="1" applyFont="1" applyFill="1" applyAlignment="1"/>
    <xf numFmtId="164" fontId="8" fillId="25" borderId="0" xfId="0" applyNumberFormat="1" applyFont="1" applyFill="1" applyBorder="1" applyAlignment="1"/>
    <xf numFmtId="0" fontId="6" fillId="25" borderId="0" xfId="3" applyNumberFormat="1" applyFont="1" applyFill="1"/>
    <xf numFmtId="0" fontId="7" fillId="25" borderId="0" xfId="3" applyNumberFormat="1" applyFont="1" applyFill="1"/>
    <xf numFmtId="0" fontId="6" fillId="25" borderId="0" xfId="3" applyNumberFormat="1" applyFont="1" applyFill="1" applyBorder="1"/>
    <xf numFmtId="0" fontId="8" fillId="25" borderId="0" xfId="3" applyNumberFormat="1" applyFont="1" applyFill="1"/>
    <xf numFmtId="0" fontId="9" fillId="25" borderId="0" xfId="0" applyNumberFormat="1" applyFont="1" applyFill="1"/>
    <xf numFmtId="49" fontId="7" fillId="25" borderId="0" xfId="0" applyNumberFormat="1" applyFont="1" applyFill="1" applyBorder="1"/>
    <xf numFmtId="0" fontId="6" fillId="25" borderId="0" xfId="3" applyNumberFormat="1" applyFont="1" applyFill="1" applyAlignment="1">
      <alignment wrapText="1"/>
    </xf>
    <xf numFmtId="0" fontId="7" fillId="25" borderId="0" xfId="3" applyNumberFormat="1" applyFont="1" applyFill="1" applyAlignment="1">
      <alignment wrapText="1"/>
    </xf>
    <xf numFmtId="49" fontId="14" fillId="25" borderId="0" xfId="0" applyNumberFormat="1" applyFont="1" applyFill="1"/>
    <xf numFmtId="0" fontId="6" fillId="25" borderId="0" xfId="0" applyNumberFormat="1" applyFont="1" applyFill="1"/>
    <xf numFmtId="0" fontId="7" fillId="25" borderId="0" xfId="0" applyNumberFormat="1" applyFont="1" applyFill="1"/>
    <xf numFmtId="0" fontId="10" fillId="25" borderId="0" xfId="0" applyNumberFormat="1" applyFont="1" applyFill="1" applyAlignment="1">
      <alignment wrapText="1"/>
    </xf>
    <xf numFmtId="165" fontId="8" fillId="25" borderId="0" xfId="0" applyFont="1" applyFill="1" applyBorder="1"/>
    <xf numFmtId="164" fontId="6" fillId="26" borderId="14" xfId="0" applyNumberFormat="1" applyFont="1" applyFill="1" applyBorder="1" applyAlignment="1"/>
    <xf numFmtId="164" fontId="7" fillId="26" borderId="14" xfId="0" applyNumberFormat="1" applyFont="1" applyFill="1" applyBorder="1" applyAlignment="1"/>
    <xf numFmtId="164" fontId="6" fillId="26" borderId="21" xfId="0" applyNumberFormat="1" applyFont="1" applyFill="1" applyBorder="1" applyAlignment="1"/>
    <xf numFmtId="165" fontId="4" fillId="25" borderId="0" xfId="0" applyFont="1" applyFill="1"/>
    <xf numFmtId="164" fontId="8" fillId="25" borderId="3" xfId="0" applyNumberFormat="1" applyFont="1" applyFill="1" applyBorder="1" applyAlignment="1"/>
    <xf numFmtId="164" fontId="8" fillId="3" borderId="8" xfId="0" applyNumberFormat="1" applyFont="1" applyFill="1" applyBorder="1" applyAlignment="1"/>
    <xf numFmtId="164" fontId="27" fillId="4" borderId="12" xfId="3" applyNumberFormat="1" applyFont="1" applyFill="1" applyBorder="1" applyAlignment="1"/>
    <xf numFmtId="164" fontId="6" fillId="26" borderId="5" xfId="0" applyNumberFormat="1" applyFont="1" applyFill="1" applyBorder="1" applyAlignment="1"/>
    <xf numFmtId="164" fontId="7" fillId="26" borderId="10" xfId="0" applyNumberFormat="1" applyFont="1" applyFill="1" applyBorder="1" applyAlignment="1"/>
    <xf numFmtId="9" fontId="12" fillId="26" borderId="14" xfId="4" quotePrefix="1" applyFont="1" applyFill="1" applyBorder="1" applyAlignment="1"/>
    <xf numFmtId="164" fontId="6" fillId="26" borderId="19" xfId="0" applyNumberFormat="1" applyFont="1" applyFill="1" applyBorder="1" applyAlignment="1"/>
    <xf numFmtId="166" fontId="27" fillId="4" borderId="12" xfId="3" applyNumberFormat="1" applyFont="1" applyFill="1" applyBorder="1" applyAlignment="1"/>
    <xf numFmtId="166" fontId="27" fillId="4" borderId="0" xfId="3" applyNumberFormat="1" applyFont="1" applyFill="1" applyBorder="1" applyAlignment="1"/>
    <xf numFmtId="0" fontId="27" fillId="3" borderId="0" xfId="3" applyNumberFormat="1" applyFont="1" applyFill="1"/>
    <xf numFmtId="164" fontId="27" fillId="4" borderId="0" xfId="3" applyNumberFormat="1" applyFont="1" applyFill="1" applyBorder="1" applyAlignment="1"/>
    <xf numFmtId="164" fontId="27" fillId="5" borderId="12" xfId="3" applyNumberFormat="1" applyFont="1" applyFill="1" applyBorder="1" applyAlignment="1"/>
    <xf numFmtId="164" fontId="27" fillId="5" borderId="13" xfId="3" applyNumberFormat="1" applyFont="1" applyFill="1" applyBorder="1" applyAlignment="1"/>
    <xf numFmtId="164" fontId="27" fillId="3" borderId="0" xfId="3" applyNumberFormat="1" applyFont="1" applyFill="1" applyBorder="1" applyAlignment="1"/>
    <xf numFmtId="164" fontId="27" fillId="5" borderId="0" xfId="3" applyNumberFormat="1" applyFont="1" applyFill="1" applyBorder="1" applyAlignment="1"/>
    <xf numFmtId="164" fontId="27" fillId="26" borderId="14" xfId="3" applyNumberFormat="1" applyFont="1" applyFill="1" applyBorder="1" applyAlignment="1"/>
    <xf numFmtId="164" fontId="27" fillId="5" borderId="15" xfId="3" applyNumberFormat="1" applyFont="1" applyFill="1" applyBorder="1" applyAlignment="1"/>
    <xf numFmtId="165" fontId="28" fillId="3" borderId="0" xfId="0" applyFont="1" applyFill="1"/>
    <xf numFmtId="164" fontId="27" fillId="5" borderId="14" xfId="3" applyNumberFormat="1" applyFont="1" applyFill="1" applyBorder="1" applyAlignment="1"/>
    <xf numFmtId="170" fontId="27" fillId="5" borderId="12" xfId="1" applyNumberFormat="1" applyFont="1" applyFill="1" applyBorder="1" applyAlignment="1"/>
    <xf numFmtId="170" fontId="27" fillId="5" borderId="0" xfId="1" applyNumberFormat="1" applyFont="1" applyFill="1" applyBorder="1" applyAlignment="1"/>
    <xf numFmtId="170" fontId="27" fillId="4" borderId="12" xfId="1" applyNumberFormat="1" applyFont="1" applyFill="1" applyBorder="1" applyAlignment="1"/>
    <xf numFmtId="170" fontId="27" fillId="4" borderId="0" xfId="1" applyNumberFormat="1" applyFont="1" applyFill="1" applyBorder="1" applyAlignment="1"/>
    <xf numFmtId="164" fontId="6" fillId="4" borderId="2" xfId="0" applyNumberFormat="1" applyFont="1" applyFill="1" applyBorder="1" applyAlignment="1"/>
    <xf numFmtId="164" fontId="6" fillId="4" borderId="12" xfId="0" applyNumberFormat="1" applyFont="1" applyFill="1" applyBorder="1" applyAlignment="1"/>
    <xf numFmtId="164" fontId="6" fillId="4" borderId="16" xfId="0" applyNumberFormat="1" applyFont="1" applyFill="1" applyBorder="1" applyAlignment="1"/>
    <xf numFmtId="9" fontId="27" fillId="25" borderId="0" xfId="0" applyNumberFormat="1" applyFont="1" applyFill="1" applyAlignment="1"/>
    <xf numFmtId="164" fontId="27" fillId="25" borderId="0" xfId="0" applyNumberFormat="1" applyFont="1" applyFill="1" applyAlignment="1"/>
    <xf numFmtId="164" fontId="27" fillId="25" borderId="0" xfId="0" applyNumberFormat="1" applyFont="1" applyFill="1" applyBorder="1" applyAlignment="1"/>
    <xf numFmtId="164" fontId="27" fillId="25" borderId="3" xfId="0" applyNumberFormat="1" applyFont="1" applyFill="1" applyBorder="1" applyAlignment="1"/>
    <xf numFmtId="165" fontId="28" fillId="25" borderId="0" xfId="0" applyFont="1" applyFill="1"/>
    <xf numFmtId="164" fontId="28" fillId="3" borderId="0" xfId="0" applyNumberFormat="1" applyFont="1" applyFill="1" applyAlignment="1"/>
    <xf numFmtId="164" fontId="28" fillId="3" borderId="0" xfId="0" applyNumberFormat="1" applyFont="1" applyFill="1" applyBorder="1" applyAlignment="1"/>
    <xf numFmtId="164" fontId="28" fillId="3" borderId="8" xfId="0" applyNumberFormat="1" applyFont="1" applyFill="1" applyBorder="1" applyAlignment="1"/>
    <xf numFmtId="164" fontId="27" fillId="4" borderId="2" xfId="0" applyNumberFormat="1" applyFont="1" applyFill="1" applyBorder="1" applyAlignment="1"/>
    <xf numFmtId="9" fontId="30" fillId="4" borderId="3" xfId="4" applyNumberFormat="1" applyFont="1" applyFill="1" applyBorder="1" applyAlignment="1"/>
    <xf numFmtId="164" fontId="27" fillId="5" borderId="2" xfId="0" applyNumberFormat="1" applyFont="1" applyFill="1" applyBorder="1" applyAlignment="1"/>
    <xf numFmtId="9" fontId="30" fillId="5" borderId="4" xfId="4" applyNumberFormat="1" applyFont="1" applyFill="1" applyBorder="1" applyAlignment="1"/>
    <xf numFmtId="164" fontId="27" fillId="26" borderId="2" xfId="0" applyNumberFormat="1" applyFont="1" applyFill="1" applyBorder="1" applyAlignment="1"/>
    <xf numFmtId="164" fontId="27" fillId="3" borderId="0" xfId="0" applyNumberFormat="1" applyFont="1" applyFill="1" applyBorder="1" applyAlignment="1"/>
    <xf numFmtId="9" fontId="30" fillId="5" borderId="3" xfId="4" applyNumberFormat="1" applyFont="1" applyFill="1" applyBorder="1" applyAlignment="1"/>
    <xf numFmtId="164" fontId="27" fillId="26" borderId="21" xfId="0" applyNumberFormat="1" applyFont="1" applyFill="1" applyBorder="1" applyAlignment="1"/>
    <xf numFmtId="9" fontId="30" fillId="5" borderId="24" xfId="4" applyNumberFormat="1" applyFont="1" applyFill="1" applyBorder="1" applyAlignment="1"/>
    <xf numFmtId="164" fontId="27" fillId="4" borderId="12" xfId="0" applyNumberFormat="1" applyFont="1" applyFill="1" applyBorder="1" applyAlignment="1"/>
    <xf numFmtId="9" fontId="30" fillId="4" borderId="0" xfId="4" applyNumberFormat="1" applyFont="1" applyFill="1" applyBorder="1" applyAlignment="1"/>
    <xf numFmtId="164" fontId="27" fillId="5" borderId="12" xfId="0" applyNumberFormat="1" applyFont="1" applyFill="1" applyBorder="1" applyAlignment="1"/>
    <xf numFmtId="9" fontId="30" fillId="5" borderId="13" xfId="4" applyNumberFormat="1" applyFont="1" applyFill="1" applyBorder="1" applyAlignment="1"/>
    <xf numFmtId="164" fontId="27" fillId="26" borderId="12" xfId="0" applyNumberFormat="1" applyFont="1" applyFill="1" applyBorder="1" applyAlignment="1"/>
    <xf numFmtId="9" fontId="30" fillId="5" borderId="0" xfId="4" applyNumberFormat="1" applyFont="1" applyFill="1" applyBorder="1" applyAlignment="1"/>
    <xf numFmtId="164" fontId="27" fillId="26" borderId="14" xfId="0" applyNumberFormat="1" applyFont="1" applyFill="1" applyBorder="1" applyAlignment="1"/>
    <xf numFmtId="9" fontId="30" fillId="5" borderId="15" xfId="4" applyNumberFormat="1" applyFont="1" applyFill="1" applyBorder="1" applyAlignment="1"/>
    <xf numFmtId="164" fontId="31" fillId="4" borderId="16" xfId="0" applyNumberFormat="1" applyFont="1" applyFill="1" applyBorder="1" applyAlignment="1"/>
    <xf numFmtId="9" fontId="32" fillId="4" borderId="17" xfId="0" applyNumberFormat="1" applyFont="1" applyFill="1" applyBorder="1" applyAlignment="1"/>
    <xf numFmtId="164" fontId="31" fillId="5" borderId="16" xfId="0" applyNumberFormat="1" applyFont="1" applyFill="1" applyBorder="1" applyAlignment="1"/>
    <xf numFmtId="9" fontId="32" fillId="5" borderId="18" xfId="0" applyNumberFormat="1" applyFont="1" applyFill="1" applyBorder="1" applyAlignment="1"/>
    <xf numFmtId="164" fontId="31" fillId="3" borderId="0" xfId="0" applyNumberFormat="1" applyFont="1" applyFill="1" applyBorder="1" applyAlignment="1"/>
    <xf numFmtId="9" fontId="32" fillId="5" borderId="17" xfId="0" applyNumberFormat="1" applyFont="1" applyFill="1" applyBorder="1" applyAlignment="1"/>
    <xf numFmtId="164" fontId="31" fillId="5" borderId="19" xfId="0" applyNumberFormat="1" applyFont="1" applyFill="1" applyBorder="1" applyAlignment="1"/>
    <xf numFmtId="9" fontId="32" fillId="5" borderId="20" xfId="0" applyNumberFormat="1" applyFont="1" applyFill="1" applyBorder="1" applyAlignment="1"/>
    <xf numFmtId="164" fontId="28" fillId="25" borderId="0" xfId="0" applyNumberFormat="1" applyFont="1" applyFill="1" applyAlignment="1"/>
    <xf numFmtId="164" fontId="28" fillId="25" borderId="0" xfId="0" applyNumberFormat="1" applyFont="1" applyFill="1" applyBorder="1" applyAlignment="1"/>
    <xf numFmtId="164" fontId="28" fillId="25" borderId="3" xfId="0" applyNumberFormat="1" applyFont="1" applyFill="1" applyBorder="1" applyAlignment="1"/>
    <xf numFmtId="165" fontId="28" fillId="25" borderId="0" xfId="0" applyFont="1" applyFill="1" applyBorder="1"/>
    <xf numFmtId="164" fontId="31" fillId="4" borderId="17" xfId="0" applyNumberFormat="1" applyFont="1" applyFill="1" applyBorder="1" applyAlignment="1"/>
    <xf numFmtId="164" fontId="31" fillId="5" borderId="22" xfId="0" applyNumberFormat="1" applyFont="1" applyFill="1" applyBorder="1" applyAlignment="1"/>
    <xf numFmtId="9" fontId="32" fillId="5" borderId="23" xfId="0" applyNumberFormat="1" applyFont="1" applyFill="1" applyBorder="1" applyAlignment="1"/>
    <xf numFmtId="164" fontId="31" fillId="4" borderId="2" xfId="3" applyNumberFormat="1" applyFont="1" applyFill="1" applyBorder="1" applyAlignment="1"/>
    <xf numFmtId="164" fontId="31" fillId="4" borderId="3" xfId="3" applyNumberFormat="1" applyFont="1" applyFill="1" applyBorder="1" applyAlignment="1"/>
    <xf numFmtId="164" fontId="31" fillId="5" borderId="2" xfId="3" applyNumberFormat="1" applyFont="1" applyFill="1" applyBorder="1" applyAlignment="1"/>
    <xf numFmtId="164" fontId="31" fillId="5" borderId="4" xfId="3" applyNumberFormat="1" applyFont="1" applyFill="1" applyBorder="1" applyAlignment="1"/>
    <xf numFmtId="164" fontId="31" fillId="3" borderId="0" xfId="3" applyNumberFormat="1" applyFont="1" applyFill="1" applyBorder="1" applyAlignment="1"/>
    <xf numFmtId="164" fontId="31" fillId="5" borderId="3" xfId="3" applyNumberFormat="1" applyFont="1" applyFill="1" applyBorder="1" applyAlignment="1"/>
    <xf numFmtId="164" fontId="31" fillId="5" borderId="5" xfId="3" applyNumberFormat="1" applyFont="1" applyFill="1" applyBorder="1" applyAlignment="1"/>
    <xf numFmtId="164" fontId="27" fillId="4" borderId="7" xfId="3" applyNumberFormat="1" applyFont="1" applyFill="1" applyBorder="1" applyAlignment="1"/>
    <xf numFmtId="164" fontId="27" fillId="4" borderId="8" xfId="3" applyNumberFormat="1" applyFont="1" applyFill="1" applyBorder="1" applyAlignment="1"/>
    <xf numFmtId="164" fontId="27" fillId="5" borderId="7" xfId="3" applyNumberFormat="1" applyFont="1" applyFill="1" applyBorder="1" applyAlignment="1"/>
    <xf numFmtId="164" fontId="27" fillId="5" borderId="9" xfId="3" applyNumberFormat="1" applyFont="1" applyFill="1" applyBorder="1" applyAlignment="1"/>
    <xf numFmtId="164" fontId="27" fillId="5" borderId="8" xfId="3" applyNumberFormat="1" applyFont="1" applyFill="1" applyBorder="1" applyAlignment="1"/>
    <xf numFmtId="164" fontId="27" fillId="26" borderId="10" xfId="3" applyNumberFormat="1" applyFont="1" applyFill="1" applyBorder="1" applyAlignment="1"/>
    <xf numFmtId="164" fontId="31" fillId="4" borderId="12" xfId="3" applyNumberFormat="1" applyFont="1" applyFill="1" applyBorder="1" applyAlignment="1"/>
    <xf numFmtId="164" fontId="31" fillId="4" borderId="0" xfId="3" applyNumberFormat="1" applyFont="1" applyFill="1" applyBorder="1" applyAlignment="1"/>
    <xf numFmtId="164" fontId="31" fillId="5" borderId="12" xfId="3" applyNumberFormat="1" applyFont="1" applyFill="1" applyBorder="1" applyAlignment="1"/>
    <xf numFmtId="164" fontId="31" fillId="5" borderId="0" xfId="3" applyNumberFormat="1" applyFont="1" applyFill="1" applyBorder="1" applyAlignment="1"/>
    <xf numFmtId="164" fontId="31" fillId="5" borderId="13" xfId="3" applyNumberFormat="1" applyFont="1" applyFill="1" applyBorder="1" applyAlignment="1"/>
    <xf numFmtId="164" fontId="27" fillId="4" borderId="12" xfId="1" applyNumberFormat="1" applyFont="1" applyFill="1" applyBorder="1" applyAlignment="1"/>
    <xf numFmtId="164" fontId="31" fillId="4" borderId="16" xfId="1" applyNumberFormat="1" applyFont="1" applyFill="1" applyBorder="1" applyAlignment="1"/>
    <xf numFmtId="164" fontId="31" fillId="4" borderId="17" xfId="1" applyNumberFormat="1" applyFont="1" applyFill="1" applyBorder="1" applyAlignment="1"/>
    <xf numFmtId="164" fontId="31" fillId="5" borderId="16" xfId="1" applyNumberFormat="1" applyFont="1" applyFill="1" applyBorder="1" applyAlignment="1"/>
    <xf numFmtId="164" fontId="31" fillId="5" borderId="17" xfId="1" applyNumberFormat="1" applyFont="1" applyFill="1" applyBorder="1" applyAlignment="1"/>
    <xf numFmtId="164" fontId="31" fillId="5" borderId="18" xfId="1" applyNumberFormat="1" applyFont="1" applyFill="1" applyBorder="1" applyAlignment="1"/>
    <xf numFmtId="164" fontId="31" fillId="3" borderId="0" xfId="1" applyNumberFormat="1" applyFont="1" applyFill="1" applyBorder="1" applyAlignment="1"/>
    <xf numFmtId="164" fontId="31" fillId="26" borderId="19" xfId="1" applyNumberFormat="1" applyFont="1" applyFill="1" applyBorder="1" applyAlignment="1"/>
    <xf numFmtId="164" fontId="31" fillId="4" borderId="7" xfId="3" applyNumberFormat="1" applyFont="1" applyFill="1" applyBorder="1" applyAlignment="1"/>
    <xf numFmtId="164" fontId="31" fillId="4" borderId="8" xfId="3" applyNumberFormat="1" applyFont="1" applyFill="1" applyBorder="1" applyAlignment="1"/>
    <xf numFmtId="164" fontId="31" fillId="5" borderId="7" xfId="3" applyNumberFormat="1" applyFont="1" applyFill="1" applyBorder="1" applyAlignment="1"/>
    <xf numFmtId="164" fontId="31" fillId="5" borderId="8" xfId="3" applyNumberFormat="1" applyFont="1" applyFill="1" applyBorder="1" applyAlignment="1"/>
    <xf numFmtId="164" fontId="31" fillId="5" borderId="9" xfId="3" applyNumberFormat="1" applyFont="1" applyFill="1" applyBorder="1" applyAlignment="1"/>
    <xf numFmtId="164" fontId="31" fillId="26" borderId="10" xfId="3" applyNumberFormat="1" applyFont="1" applyFill="1" applyBorder="1" applyAlignment="1"/>
    <xf numFmtId="164" fontId="27" fillId="4" borderId="24" xfId="3" applyNumberFormat="1" applyFont="1" applyFill="1" applyBorder="1" applyAlignment="1"/>
    <xf numFmtId="164" fontId="27" fillId="26" borderId="0" xfId="3" applyNumberFormat="1" applyFont="1" applyFill="1" applyBorder="1" applyAlignment="1"/>
    <xf numFmtId="164" fontId="31" fillId="4" borderId="7" xfId="1" applyNumberFormat="1" applyFont="1" applyFill="1" applyBorder="1" applyAlignment="1"/>
    <xf numFmtId="164" fontId="31" fillId="4" borderId="8" xfId="1" applyNumberFormat="1" applyFont="1" applyFill="1" applyBorder="1" applyAlignment="1"/>
    <xf numFmtId="164" fontId="31" fillId="5" borderId="8" xfId="1" applyNumberFormat="1" applyFont="1" applyFill="1" applyBorder="1" applyAlignment="1"/>
    <xf numFmtId="164" fontId="31" fillId="5" borderId="7" xfId="1" applyNumberFormat="1" applyFont="1" applyFill="1" applyBorder="1" applyAlignment="1"/>
    <xf numFmtId="164" fontId="31" fillId="5" borderId="9" xfId="1" applyNumberFormat="1" applyFont="1" applyFill="1" applyBorder="1" applyAlignment="1"/>
    <xf numFmtId="164" fontId="31" fillId="4" borderId="11" xfId="1" applyNumberFormat="1" applyFont="1" applyFill="1" applyBorder="1" applyAlignment="1"/>
    <xf numFmtId="164" fontId="31" fillId="26" borderId="8" xfId="1" applyNumberFormat="1" applyFont="1" applyFill="1" applyBorder="1" applyAlignment="1"/>
    <xf numFmtId="164" fontId="27" fillId="4" borderId="2" xfId="3" applyNumberFormat="1" applyFont="1" applyFill="1" applyBorder="1" applyAlignment="1"/>
    <xf numFmtId="164" fontId="27" fillId="4" borderId="3" xfId="3" applyNumberFormat="1" applyFont="1" applyFill="1" applyBorder="1" applyAlignment="1"/>
    <xf numFmtId="164" fontId="27" fillId="5" borderId="2" xfId="3" applyNumberFormat="1" applyFont="1" applyFill="1" applyBorder="1" applyAlignment="1"/>
    <xf numFmtId="164" fontId="27" fillId="5" borderId="3" xfId="3" applyNumberFormat="1" applyFont="1" applyFill="1" applyBorder="1" applyAlignment="1"/>
    <xf numFmtId="164" fontId="27" fillId="5" borderId="4" xfId="3" applyNumberFormat="1" applyFont="1" applyFill="1" applyBorder="1" applyAlignment="1"/>
    <xf numFmtId="164" fontId="27" fillId="3" borderId="0" xfId="3" applyNumberFormat="1" applyFont="1" applyFill="1" applyAlignment="1"/>
    <xf numFmtId="166" fontId="27" fillId="5" borderId="12" xfId="3" applyNumberFormat="1" applyFont="1" applyFill="1" applyBorder="1" applyAlignment="1"/>
    <xf numFmtId="166" fontId="27" fillId="5" borderId="0" xfId="3" applyNumberFormat="1" applyFont="1" applyFill="1" applyBorder="1" applyAlignment="1"/>
    <xf numFmtId="166" fontId="27" fillId="5" borderId="13" xfId="3" applyNumberFormat="1" applyFont="1" applyFill="1" applyBorder="1" applyAlignment="1"/>
    <xf numFmtId="166" fontId="27" fillId="3" borderId="0" xfId="3" applyNumberFormat="1" applyFont="1" applyFill="1" applyBorder="1" applyAlignment="1"/>
    <xf numFmtId="166" fontId="27" fillId="26" borderId="14" xfId="3" applyNumberFormat="1" applyFont="1" applyFill="1" applyBorder="1" applyAlignment="1"/>
    <xf numFmtId="169" fontId="27" fillId="26" borderId="14" xfId="3" applyNumberFormat="1" applyFont="1" applyFill="1" applyBorder="1" applyAlignment="1"/>
    <xf numFmtId="164" fontId="27" fillId="4" borderId="7" xfId="0" applyNumberFormat="1" applyFont="1" applyFill="1" applyBorder="1" applyAlignment="1"/>
    <xf numFmtId="164" fontId="27" fillId="4" borderId="8" xfId="0" applyNumberFormat="1" applyFont="1" applyFill="1" applyBorder="1" applyAlignment="1"/>
    <xf numFmtId="164" fontId="27" fillId="5" borderId="7" xfId="0" applyNumberFormat="1" applyFont="1" applyFill="1" applyBorder="1" applyAlignment="1"/>
    <xf numFmtId="164" fontId="27" fillId="5" borderId="8" xfId="0" applyNumberFormat="1" applyFont="1" applyFill="1" applyBorder="1" applyAlignment="1"/>
    <xf numFmtId="164" fontId="27" fillId="5" borderId="9" xfId="0" applyNumberFormat="1" applyFont="1" applyFill="1" applyBorder="1" applyAlignment="1"/>
    <xf numFmtId="165" fontId="28" fillId="3" borderId="0" xfId="0" applyFont="1" applyFill="1" applyBorder="1"/>
    <xf numFmtId="164" fontId="31" fillId="4" borderId="2" xfId="0" applyNumberFormat="1" applyFont="1" applyFill="1" applyBorder="1" applyAlignment="1"/>
    <xf numFmtId="164" fontId="31" fillId="4" borderId="3" xfId="0" applyNumberFormat="1" applyFont="1" applyFill="1" applyBorder="1" applyAlignment="1"/>
    <xf numFmtId="164" fontId="31" fillId="5" borderId="2" xfId="0" applyNumberFormat="1" applyFont="1" applyFill="1" applyBorder="1" applyAlignment="1"/>
    <xf numFmtId="164" fontId="31" fillId="5" borderId="3" xfId="0" applyNumberFormat="1" applyFont="1" applyFill="1" applyBorder="1" applyAlignment="1"/>
    <xf numFmtId="164" fontId="31" fillId="26" borderId="5" xfId="0" applyNumberFormat="1" applyFont="1" applyFill="1" applyBorder="1" applyAlignment="1"/>
    <xf numFmtId="164" fontId="31" fillId="5" borderId="6" xfId="0" applyNumberFormat="1" applyFont="1" applyFill="1" applyBorder="1" applyAlignment="1"/>
    <xf numFmtId="164" fontId="29" fillId="3" borderId="0" xfId="0" applyNumberFormat="1" applyFont="1" applyFill="1" applyBorder="1" applyAlignment="1"/>
    <xf numFmtId="164" fontId="27" fillId="4" borderId="0" xfId="0" applyNumberFormat="1" applyFont="1" applyFill="1" applyBorder="1" applyAlignment="1"/>
    <xf numFmtId="164" fontId="27" fillId="5" borderId="0" xfId="0" applyNumberFormat="1" applyFont="1" applyFill="1" applyBorder="1" applyAlignment="1"/>
    <xf numFmtId="164" fontId="27" fillId="5" borderId="15" xfId="0" applyNumberFormat="1" applyFont="1" applyFill="1" applyBorder="1" applyAlignment="1"/>
    <xf numFmtId="164" fontId="27" fillId="26" borderId="10" xfId="0" applyNumberFormat="1" applyFont="1" applyFill="1" applyBorder="1" applyAlignment="1"/>
    <xf numFmtId="164" fontId="27" fillId="5" borderId="11" xfId="0" applyNumberFormat="1" applyFont="1" applyFill="1" applyBorder="1" applyAlignment="1"/>
    <xf numFmtId="164" fontId="31" fillId="4" borderId="7" xfId="0" applyNumberFormat="1" applyFont="1" applyFill="1" applyBorder="1" applyAlignment="1"/>
    <xf numFmtId="164" fontId="31" fillId="4" borderId="8" xfId="0" applyNumberFormat="1" applyFont="1" applyFill="1" applyBorder="1" applyAlignment="1"/>
    <xf numFmtId="164" fontId="31" fillId="5" borderId="7" xfId="0" applyNumberFormat="1" applyFont="1" applyFill="1" applyBorder="1" applyAlignment="1"/>
    <xf numFmtId="164" fontId="31" fillId="5" borderId="8" xfId="0" applyNumberFormat="1" applyFont="1" applyFill="1" applyBorder="1" applyAlignment="1"/>
    <xf numFmtId="164" fontId="31" fillId="26" borderId="25" xfId="0" applyNumberFormat="1" applyFont="1" applyFill="1" applyBorder="1" applyAlignment="1"/>
    <xf numFmtId="164" fontId="31" fillId="5" borderId="26" xfId="0" applyNumberFormat="1" applyFont="1" applyFill="1" applyBorder="1" applyAlignment="1"/>
    <xf numFmtId="164" fontId="27" fillId="4" borderId="3" xfId="0" applyNumberFormat="1" applyFont="1" applyFill="1" applyBorder="1" applyAlignment="1"/>
    <xf numFmtId="164" fontId="27" fillId="5" borderId="4" xfId="0" applyNumberFormat="1" applyFont="1" applyFill="1" applyBorder="1" applyAlignment="1"/>
    <xf numFmtId="164" fontId="27" fillId="5" borderId="6" xfId="0" applyNumberFormat="1" applyFont="1" applyFill="1" applyBorder="1" applyAlignment="1"/>
    <xf numFmtId="164" fontId="27" fillId="5" borderId="13" xfId="0" applyNumberFormat="1" applyFont="1" applyFill="1" applyBorder="1" applyAlignment="1"/>
    <xf numFmtId="164" fontId="31" fillId="5" borderId="9" xfId="0" applyNumberFormat="1" applyFont="1" applyFill="1" applyBorder="1" applyAlignment="1"/>
    <xf numFmtId="164" fontId="31" fillId="26" borderId="10" xfId="0" applyNumberFormat="1" applyFont="1" applyFill="1" applyBorder="1" applyAlignment="1"/>
    <xf numFmtId="164" fontId="31" fillId="5" borderId="11" xfId="0" applyNumberFormat="1" applyFont="1" applyFill="1" applyBorder="1" applyAlignment="1"/>
    <xf numFmtId="164" fontId="29" fillId="3" borderId="0" xfId="0" applyNumberFormat="1" applyFont="1" applyFill="1" applyAlignment="1"/>
    <xf numFmtId="164" fontId="31" fillId="5" borderId="10" xfId="0" applyNumberFormat="1" applyFont="1" applyFill="1" applyBorder="1" applyAlignment="1"/>
    <xf numFmtId="164" fontId="27" fillId="5" borderId="3" xfId="0" applyNumberFormat="1" applyFont="1" applyFill="1" applyBorder="1" applyAlignment="1"/>
    <xf numFmtId="164" fontId="27" fillId="5" borderId="24" xfId="0" applyNumberFormat="1" applyFont="1" applyFill="1" applyBorder="1" applyAlignment="1"/>
    <xf numFmtId="164" fontId="31" fillId="5" borderId="17" xfId="0" applyNumberFormat="1" applyFont="1" applyFill="1" applyBorder="1" applyAlignment="1"/>
    <xf numFmtId="164" fontId="31" fillId="26" borderId="19" xfId="0" applyNumberFormat="1" applyFont="1" applyFill="1" applyBorder="1" applyAlignment="1"/>
    <xf numFmtId="164" fontId="31" fillId="5" borderId="20" xfId="0" applyNumberFormat="1" applyFont="1" applyFill="1" applyBorder="1" applyAlignment="1"/>
    <xf numFmtId="9" fontId="30" fillId="4" borderId="12" xfId="4" applyFont="1" applyFill="1" applyBorder="1" applyAlignment="1"/>
    <xf numFmtId="164" fontId="30" fillId="4" borderId="0" xfId="0" applyNumberFormat="1" applyFont="1" applyFill="1" applyBorder="1" applyAlignment="1"/>
    <xf numFmtId="9" fontId="30" fillId="5" borderId="12" xfId="4" applyFont="1" applyFill="1" applyBorder="1" applyAlignment="1"/>
    <xf numFmtId="164" fontId="30" fillId="5" borderId="0" xfId="0" applyNumberFormat="1" applyFont="1" applyFill="1" applyBorder="1" applyAlignment="1"/>
    <xf numFmtId="9" fontId="30" fillId="26" borderId="14" xfId="4" applyFont="1" applyFill="1" applyBorder="1" applyAlignment="1"/>
    <xf numFmtId="164" fontId="30" fillId="5" borderId="15" xfId="0" applyNumberFormat="1" applyFont="1" applyFill="1" applyBorder="1" applyAlignment="1"/>
    <xf numFmtId="164" fontId="30" fillId="3" borderId="0" xfId="0" applyNumberFormat="1" applyFont="1" applyFill="1" applyBorder="1" applyAlignment="1"/>
    <xf numFmtId="164" fontId="33" fillId="3" borderId="0" xfId="0" applyNumberFormat="1" applyFont="1" applyFill="1" applyAlignment="1"/>
    <xf numFmtId="164" fontId="27" fillId="3" borderId="0" xfId="0" applyNumberFormat="1" applyFont="1" applyFill="1" applyAlignment="1"/>
    <xf numFmtId="164" fontId="31" fillId="5" borderId="25" xfId="0" applyNumberFormat="1" applyFont="1" applyFill="1" applyBorder="1" applyAlignment="1"/>
    <xf numFmtId="164" fontId="31" fillId="25" borderId="0" xfId="0" applyNumberFormat="1" applyFont="1" applyFill="1" applyBorder="1" applyAlignment="1"/>
    <xf numFmtId="9" fontId="11" fillId="3" borderId="8" xfId="4" applyFont="1" applyFill="1" applyBorder="1" applyAlignment="1"/>
    <xf numFmtId="164" fontId="27" fillId="26" borderId="12" xfId="3" applyNumberFormat="1" applyFont="1" applyFill="1" applyBorder="1" applyAlignment="1"/>
    <xf numFmtId="164" fontId="27" fillId="26" borderId="7" xfId="3" applyNumberFormat="1" applyFont="1" applyFill="1" applyBorder="1" applyAlignment="1"/>
    <xf numFmtId="164" fontId="27" fillId="26" borderId="25" xfId="3" applyNumberFormat="1" applyFont="1" applyFill="1" applyBorder="1" applyAlignment="1"/>
    <xf numFmtId="164" fontId="27" fillId="26" borderId="5" xfId="0" applyNumberFormat="1" applyFont="1" applyFill="1" applyBorder="1" applyAlignment="1"/>
    <xf numFmtId="164" fontId="27" fillId="26" borderId="2" xfId="3" applyNumberFormat="1" applyFont="1" applyFill="1" applyBorder="1" applyAlignment="1"/>
    <xf numFmtId="166" fontId="27" fillId="26" borderId="12" xfId="3" applyNumberFormat="1" applyFont="1" applyFill="1" applyBorder="1" applyAlignment="1"/>
    <xf numFmtId="164" fontId="27" fillId="26" borderId="21" xfId="1" applyNumberFormat="1" applyFont="1" applyFill="1" applyBorder="1" applyAlignment="1"/>
    <xf numFmtId="164" fontId="31" fillId="26" borderId="14" xfId="3" applyNumberFormat="1" applyFont="1" applyFill="1" applyBorder="1" applyAlignment="1"/>
    <xf numFmtId="164" fontId="31" fillId="26" borderId="16" xfId="1" applyNumberFormat="1" applyFont="1" applyFill="1" applyBorder="1" applyAlignment="1"/>
    <xf numFmtId="164" fontId="31" fillId="26" borderId="12" xfId="3" applyNumberFormat="1" applyFont="1" applyFill="1" applyBorder="1" applyAlignment="1"/>
    <xf numFmtId="170" fontId="27" fillId="26" borderId="12" xfId="1" applyNumberFormat="1" applyFont="1" applyFill="1" applyBorder="1" applyAlignment="1"/>
    <xf numFmtId="170" fontId="27" fillId="26" borderId="14" xfId="1" applyNumberFormat="1" applyFont="1" applyFill="1" applyBorder="1" applyAlignment="1"/>
    <xf numFmtId="12" fontId="5" fillId="7" borderId="16" xfId="0" quotePrefix="1" applyNumberFormat="1" applyFont="1" applyFill="1" applyBorder="1" applyAlignment="1">
      <alignment horizontal="center"/>
    </xf>
    <xf numFmtId="12" fontId="5" fillId="7" borderId="17" xfId="0" quotePrefix="1" applyNumberFormat="1" applyFont="1" applyFill="1" applyBorder="1" applyAlignment="1">
      <alignment horizontal="center"/>
    </xf>
    <xf numFmtId="12" fontId="5" fillId="7" borderId="18" xfId="0" quotePrefix="1" applyNumberFormat="1" applyFont="1" applyFill="1" applyBorder="1" applyAlignment="1">
      <alignment horizontal="center"/>
    </xf>
    <xf numFmtId="164" fontId="6" fillId="4" borderId="16" xfId="0" applyNumberFormat="1" applyFont="1" applyFill="1" applyBorder="1" applyAlignment="1">
      <alignment horizontal="center"/>
    </xf>
    <xf numFmtId="164" fontId="6" fillId="4" borderId="18" xfId="0" applyNumberFormat="1" applyFont="1" applyFill="1" applyBorder="1" applyAlignment="1">
      <alignment horizontal="center"/>
    </xf>
    <xf numFmtId="164" fontId="6" fillId="5" borderId="16" xfId="0" applyNumberFormat="1" applyFont="1" applyFill="1" applyBorder="1" applyAlignment="1">
      <alignment horizontal="center"/>
    </xf>
    <xf numFmtId="164" fontId="6" fillId="5" borderId="18" xfId="0" applyNumberFormat="1" applyFont="1" applyFill="1" applyBorder="1" applyAlignment="1">
      <alignment horizontal="center"/>
    </xf>
    <xf numFmtId="164" fontId="6" fillId="4" borderId="17" xfId="0" applyNumberFormat="1" applyFont="1" applyFill="1" applyBorder="1" applyAlignment="1">
      <alignment horizontal="center"/>
    </xf>
    <xf numFmtId="164" fontId="6" fillId="5" borderId="17" xfId="0" applyNumberFormat="1" applyFont="1" applyFill="1" applyBorder="1" applyAlignment="1">
      <alignment horizontal="center"/>
    </xf>
  </cellXfs>
  <cellStyles count="42">
    <cellStyle name="Comma" xfId="1" builtinId="3"/>
    <cellStyle name="Euro" xfId="2" xr:uid="{00000000-0005-0000-0000-000001000000}"/>
    <cellStyle name="Normal" xfId="0" builtinId="0"/>
    <cellStyle name="Normal_Book1" xfId="3" xr:uid="{00000000-0005-0000-0000-000003000000}"/>
    <cellStyle name="Percent" xfId="4" builtinId="5"/>
    <cellStyle name="SAPBEXstdDataEmph" xfId="5" xr:uid="{00000000-0005-0000-0000-000005000000}"/>
    <cellStyle name="SAPBorder" xfId="24" xr:uid="{00000000-0005-0000-0000-000006000000}"/>
    <cellStyle name="SAPDataCell" xfId="7" xr:uid="{00000000-0005-0000-0000-000007000000}"/>
    <cellStyle name="SAPDataTotalCell" xfId="8" xr:uid="{00000000-0005-0000-0000-000008000000}"/>
    <cellStyle name="SAPDimensionCell" xfId="6" xr:uid="{00000000-0005-0000-0000-000009000000}"/>
    <cellStyle name="SAPEditableDataCell" xfId="9" xr:uid="{00000000-0005-0000-0000-00000A000000}"/>
    <cellStyle name="SAPEditableDataTotalCell" xfId="12" xr:uid="{00000000-0005-0000-0000-00000B000000}"/>
    <cellStyle name="SAPEmphasized" xfId="32" xr:uid="{00000000-0005-0000-0000-00000C000000}"/>
    <cellStyle name="SAPEmphasizedEditableDataCell" xfId="34" xr:uid="{00000000-0005-0000-0000-00000D000000}"/>
    <cellStyle name="SAPEmphasizedEditableDataTotalCell" xfId="35" xr:uid="{00000000-0005-0000-0000-00000E000000}"/>
    <cellStyle name="SAPEmphasizedLockedDataCell" xfId="38" xr:uid="{00000000-0005-0000-0000-00000F000000}"/>
    <cellStyle name="SAPEmphasizedLockedDataTotalCell" xfId="39" xr:uid="{00000000-0005-0000-0000-000010000000}"/>
    <cellStyle name="SAPEmphasizedReadonlyDataCell" xfId="36" xr:uid="{00000000-0005-0000-0000-000011000000}"/>
    <cellStyle name="SAPEmphasizedReadonlyDataTotalCell" xfId="37" xr:uid="{00000000-0005-0000-0000-000012000000}"/>
    <cellStyle name="SAPEmphasizedTotal" xfId="33" xr:uid="{00000000-0005-0000-0000-000013000000}"/>
    <cellStyle name="SAPExceptionLevel1" xfId="15" xr:uid="{00000000-0005-0000-0000-000014000000}"/>
    <cellStyle name="SAPExceptionLevel2" xfId="16" xr:uid="{00000000-0005-0000-0000-000015000000}"/>
    <cellStyle name="SAPExceptionLevel3" xfId="17" xr:uid="{00000000-0005-0000-0000-000016000000}"/>
    <cellStyle name="SAPExceptionLevel4" xfId="18" xr:uid="{00000000-0005-0000-0000-000017000000}"/>
    <cellStyle name="SAPExceptionLevel5" xfId="19" xr:uid="{00000000-0005-0000-0000-000018000000}"/>
    <cellStyle name="SAPExceptionLevel6" xfId="20" xr:uid="{00000000-0005-0000-0000-000019000000}"/>
    <cellStyle name="SAPExceptionLevel7" xfId="21" xr:uid="{00000000-0005-0000-0000-00001A000000}"/>
    <cellStyle name="SAPExceptionLevel8" xfId="22" xr:uid="{00000000-0005-0000-0000-00001B000000}"/>
    <cellStyle name="SAPExceptionLevel9" xfId="23" xr:uid="{00000000-0005-0000-0000-00001C000000}"/>
    <cellStyle name="SAPFormula" xfId="41" xr:uid="{00000000-0005-0000-0000-00001D000000}"/>
    <cellStyle name="SAPHierarchyCell0" xfId="27" xr:uid="{00000000-0005-0000-0000-00001E000000}"/>
    <cellStyle name="SAPHierarchyCell1" xfId="28" xr:uid="{00000000-0005-0000-0000-00001F000000}"/>
    <cellStyle name="SAPHierarchyCell2" xfId="29" xr:uid="{00000000-0005-0000-0000-000020000000}"/>
    <cellStyle name="SAPHierarchyCell3" xfId="30" xr:uid="{00000000-0005-0000-0000-000021000000}"/>
    <cellStyle name="SAPHierarchyCell4" xfId="31" xr:uid="{00000000-0005-0000-0000-000022000000}"/>
    <cellStyle name="SAPLockedDataCell" xfId="11" xr:uid="{00000000-0005-0000-0000-000023000000}"/>
    <cellStyle name="SAPLockedDataTotalCell" xfId="14" xr:uid="{00000000-0005-0000-0000-000024000000}"/>
    <cellStyle name="SAPMemberCell" xfId="25" xr:uid="{00000000-0005-0000-0000-000025000000}"/>
    <cellStyle name="SAPMemberTotalCell" xfId="26" xr:uid="{00000000-0005-0000-0000-000026000000}"/>
    <cellStyle name="SAPMessageText" xfId="40" xr:uid="{00000000-0005-0000-0000-000027000000}"/>
    <cellStyle name="SAPReadonlyDataCell" xfId="10" xr:uid="{00000000-0005-0000-0000-000028000000}"/>
    <cellStyle name="SAPReadonlyDataTotalCell" xfId="13" xr:uid="{00000000-0005-0000-0000-000029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0F9F8"/>
      <rgbColor rgb="00FFFFFF"/>
      <rgbColor rgb="00FFCCC5"/>
      <rgbColor rgb="00E7E0CD"/>
      <rgbColor rgb="00E2E2E2"/>
      <rgbColor rgb="00FFFFFF"/>
      <rgbColor rgb="00EFEFEF"/>
      <rgbColor rgb="00FFFFFF"/>
      <rgbColor rgb="00FF6651"/>
      <rgbColor rgb="00DFD6BC"/>
      <rgbColor rgb="00A9A9A9"/>
      <rgbColor rgb="00DBE2DA"/>
      <rgbColor rgb="00CFCFCF"/>
      <rgbColor rgb="00D9F0ED"/>
      <rgbColor rgb="008DD2C9"/>
      <rgbColor rgb="00002559"/>
      <rgbColor rgb="008C8C8C"/>
      <rgbColor rgb="00FF3317"/>
      <rgbColor rgb="00BFBFBF"/>
      <rgbColor rgb="00DED6BE"/>
      <rgbColor rgb="00BBC6B7"/>
      <rgbColor rgb="007EC1B7"/>
      <rgbColor rgb="00FFFFFF"/>
      <rgbColor rgb="00002559"/>
      <rgbColor rgb="008C8C8C"/>
      <rgbColor rgb="00FF3317"/>
      <rgbColor rgb="00BFBFBF"/>
      <rgbColor rgb="00DED6BE"/>
      <rgbColor rgb="00BBC6B7"/>
      <rgbColor rgb="007EC1B7"/>
      <rgbColor rgb="00FFFFFF"/>
      <rgbColor rgb="00F7F5EE"/>
      <rgbColor rgb="00F9F9F9"/>
      <rgbColor rgb="00FFEBE8"/>
      <rgbColor rgb="00F3F3F3"/>
      <rgbColor rgb="00FCFBF8"/>
      <rgbColor rgb="00FFFFFF"/>
      <rgbColor rgb="00F8F9F8"/>
      <rgbColor rgb="00E5E9EE"/>
      <rgbColor rgb="00EFEADD"/>
      <rgbColor rgb="00DFDFDF"/>
      <rgbColor rgb="00C5C5C5"/>
      <rgbColor rgb="00BFC8D5"/>
      <rgbColor rgb="008092AC"/>
      <rgbColor rgb="00405B82"/>
      <rgbColor rgb="00CAD4C8"/>
      <rgbColor rgb="00B3E1DB"/>
      <rgbColor rgb="00BFBFBF"/>
      <rgbColor rgb="00FF998B"/>
      <rgbColor rgb="00FF3317"/>
      <rgbColor rgb="008C8C8C"/>
      <rgbColor rgb="00002559"/>
      <rgbColor rgb="00EDF1ED"/>
      <rgbColor rgb="00B8C6B6"/>
      <rgbColor rgb="0067C3B7"/>
    </indexedColors>
    <mruColors>
      <color rgb="FF8092A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193"/>
  <sheetViews>
    <sheetView tabSelected="1" topLeftCell="A62" zoomScale="80" zoomScaleNormal="80" workbookViewId="0"/>
  </sheetViews>
  <sheetFormatPr defaultColWidth="9.109375" defaultRowHeight="13.2" outlineLevelRow="1" outlineLevelCol="1"/>
  <cols>
    <col min="1" max="1" width="55.5546875" style="2" customWidth="1"/>
    <col min="2" max="2" width="9.109375" style="83" customWidth="1" outlineLevel="1"/>
    <col min="3" max="3" width="6.5546875" style="83" customWidth="1" outlineLevel="1"/>
    <col min="4" max="4" width="9.109375" style="83" customWidth="1" outlineLevel="1"/>
    <col min="5" max="5" width="6.5546875" style="83" customWidth="1" outlineLevel="1"/>
    <col min="6" max="6" width="9.109375" style="83" customWidth="1" outlineLevel="1"/>
    <col min="7" max="7" width="6.5546875" style="2" customWidth="1" outlineLevel="1"/>
    <col min="8" max="8" width="9.109375" style="2" customWidth="1" outlineLevel="1"/>
    <col min="9" max="9" width="6.5546875" style="2" customWidth="1" outlineLevel="1"/>
    <col min="10" max="10" width="4.88671875" style="3" customWidth="1"/>
    <col min="11" max="11" width="9.109375" style="2" customWidth="1"/>
    <col min="12" max="12" width="6.5546875" style="2" customWidth="1"/>
    <col min="13" max="13" width="9.109375" style="2" customWidth="1"/>
    <col min="14" max="14" width="6.5546875" style="2" customWidth="1"/>
    <col min="15" max="15" width="9.109375" style="2"/>
    <col min="16" max="16" width="6.5546875" style="2" customWidth="1"/>
    <col min="17" max="17" width="9.109375" style="2"/>
    <col min="18" max="18" width="6.5546875" style="2" customWidth="1"/>
    <col min="19" max="19" width="9.109375" style="2"/>
    <col min="20" max="20" width="9.5546875" style="2" customWidth="1"/>
    <col min="21" max="16384" width="9.109375" style="2"/>
  </cols>
  <sheetData>
    <row r="1" spans="1:22" ht="15">
      <c r="A1" s="1" t="s">
        <v>0</v>
      </c>
      <c r="B1" s="2"/>
      <c r="C1" s="2"/>
      <c r="D1" s="2"/>
      <c r="E1" s="2"/>
      <c r="F1" s="2"/>
    </row>
    <row r="2" spans="1:22">
      <c r="A2" s="4" t="s">
        <v>83</v>
      </c>
      <c r="B2" s="2"/>
      <c r="C2" s="2"/>
      <c r="D2" s="2"/>
      <c r="E2" s="2"/>
      <c r="F2" s="2"/>
    </row>
    <row r="3" spans="1:22">
      <c r="B3" s="284">
        <v>2020</v>
      </c>
      <c r="C3" s="285"/>
      <c r="D3" s="285"/>
      <c r="E3" s="285"/>
      <c r="F3" s="285"/>
      <c r="G3" s="285"/>
      <c r="H3" s="285"/>
      <c r="I3" s="286"/>
      <c r="J3" s="5"/>
      <c r="K3" s="284">
        <v>2020</v>
      </c>
      <c r="L3" s="285"/>
      <c r="M3" s="285"/>
      <c r="N3" s="285"/>
      <c r="O3" s="285"/>
      <c r="P3" s="285"/>
      <c r="Q3" s="285"/>
      <c r="R3" s="286"/>
    </row>
    <row r="4" spans="1:22" s="8" customFormat="1">
      <c r="A4" s="6" t="s">
        <v>1</v>
      </c>
      <c r="B4" s="287" t="s">
        <v>2</v>
      </c>
      <c r="C4" s="288"/>
      <c r="D4" s="289" t="s">
        <v>3</v>
      </c>
      <c r="E4" s="290"/>
      <c r="F4" s="287" t="s">
        <v>4</v>
      </c>
      <c r="G4" s="291"/>
      <c r="H4" s="292" t="s">
        <v>5</v>
      </c>
      <c r="I4" s="292"/>
      <c r="J4" s="7"/>
      <c r="K4" s="287" t="s">
        <v>6</v>
      </c>
      <c r="L4" s="291"/>
      <c r="M4" s="292" t="s">
        <v>7</v>
      </c>
      <c r="N4" s="292"/>
      <c r="O4" s="287" t="s">
        <v>8</v>
      </c>
      <c r="P4" s="291"/>
      <c r="Q4" s="292" t="s">
        <v>9</v>
      </c>
      <c r="R4" s="290"/>
    </row>
    <row r="5" spans="1:22">
      <c r="B5" s="9"/>
      <c r="C5" s="9"/>
      <c r="D5" s="9"/>
      <c r="E5" s="9"/>
      <c r="F5" s="9"/>
      <c r="G5" s="9"/>
      <c r="H5" s="9"/>
      <c r="I5" s="9"/>
      <c r="J5" s="10"/>
      <c r="K5" s="9"/>
      <c r="L5" s="9"/>
      <c r="M5" s="9"/>
      <c r="N5" s="9"/>
      <c r="O5" s="9"/>
      <c r="P5" s="9"/>
      <c r="Q5" s="9"/>
      <c r="R5" s="9"/>
    </row>
    <row r="6" spans="1:22">
      <c r="A6" s="11" t="s">
        <v>10</v>
      </c>
      <c r="B6" s="9"/>
      <c r="C6" s="9"/>
      <c r="D6" s="9"/>
      <c r="E6" s="9"/>
      <c r="F6" s="9"/>
      <c r="G6" s="9"/>
      <c r="H6" s="9"/>
      <c r="I6" s="9"/>
      <c r="J6" s="10"/>
      <c r="K6" s="9"/>
      <c r="L6" s="9"/>
      <c r="M6" s="9"/>
      <c r="N6" s="9"/>
      <c r="O6" s="9"/>
      <c r="P6" s="9"/>
      <c r="Q6" s="9"/>
      <c r="R6" s="9"/>
    </row>
    <row r="7" spans="1:22" ht="13.8" thickBot="1">
      <c r="A7" s="11"/>
      <c r="B7" s="9"/>
      <c r="C7" s="9"/>
      <c r="D7" s="9"/>
      <c r="E7" s="9"/>
      <c r="F7" s="9"/>
      <c r="G7" s="9"/>
      <c r="H7" s="9"/>
      <c r="I7" s="9"/>
      <c r="J7" s="10"/>
      <c r="K7" s="9"/>
      <c r="L7" s="9"/>
      <c r="M7" s="9"/>
      <c r="N7" s="9"/>
      <c r="O7" s="9"/>
      <c r="P7" s="9"/>
      <c r="Q7" s="9"/>
      <c r="R7" s="9"/>
    </row>
    <row r="8" spans="1:22" s="8" customFormat="1">
      <c r="A8" s="12" t="s">
        <v>11</v>
      </c>
      <c r="B8" s="126">
        <v>956</v>
      </c>
      <c r="C8" s="13">
        <v>1</v>
      </c>
      <c r="D8" s="74">
        <v>772</v>
      </c>
      <c r="E8" s="14">
        <v>1</v>
      </c>
      <c r="F8" s="126">
        <v>772</v>
      </c>
      <c r="G8" s="13">
        <v>1</v>
      </c>
      <c r="H8" s="74">
        <f>Q8-O8</f>
        <v>991</v>
      </c>
      <c r="I8" s="15">
        <v>1</v>
      </c>
      <c r="J8" s="16"/>
      <c r="K8" s="126">
        <f>B8</f>
        <v>956</v>
      </c>
      <c r="L8" s="13">
        <f t="shared" ref="L8:L31" si="0">C8</f>
        <v>1</v>
      </c>
      <c r="M8" s="74">
        <f>K8+D8</f>
        <v>1728</v>
      </c>
      <c r="N8" s="14">
        <v>1</v>
      </c>
      <c r="O8" s="126">
        <f>M8+F8</f>
        <v>2500</v>
      </c>
      <c r="P8" s="13">
        <v>1</v>
      </c>
      <c r="Q8" s="106">
        <v>3491</v>
      </c>
      <c r="R8" s="17">
        <v>1</v>
      </c>
    </row>
    <row r="9" spans="1:22">
      <c r="A9" s="6" t="s">
        <v>12</v>
      </c>
      <c r="B9" s="18">
        <v>371</v>
      </c>
      <c r="C9" s="81">
        <f>B9/B8</f>
        <v>0.38807531380753141</v>
      </c>
      <c r="D9" s="75">
        <v>336</v>
      </c>
      <c r="E9" s="20">
        <f>D9/D8</f>
        <v>0.43523316062176165</v>
      </c>
      <c r="F9" s="18">
        <v>344</v>
      </c>
      <c r="G9" s="19">
        <f>F9/F8</f>
        <v>0.44559585492227977</v>
      </c>
      <c r="H9" s="75">
        <f t="shared" ref="H9:H20" si="1">Q9-O9</f>
        <v>412</v>
      </c>
      <c r="I9" s="21">
        <f>H9/H8</f>
        <v>0.41574167507568111</v>
      </c>
      <c r="J9" s="22"/>
      <c r="K9" s="18">
        <f t="shared" ref="K9:K31" si="2">B9</f>
        <v>371</v>
      </c>
      <c r="L9" s="19">
        <f t="shared" si="0"/>
        <v>0.38807531380753141</v>
      </c>
      <c r="M9" s="75">
        <f t="shared" ref="M9:M20" si="3">K9+D9</f>
        <v>707</v>
      </c>
      <c r="N9" s="20">
        <f>M9/M8</f>
        <v>0.40914351851851855</v>
      </c>
      <c r="O9" s="18">
        <f t="shared" ref="O9:O20" si="4">M9+F9</f>
        <v>1051</v>
      </c>
      <c r="P9" s="19">
        <f>O9/O8</f>
        <v>0.4204</v>
      </c>
      <c r="Q9" s="107">
        <v>1463</v>
      </c>
      <c r="R9" s="23">
        <f>Q9/Q8</f>
        <v>0.41907762818676597</v>
      </c>
      <c r="V9" s="8"/>
    </row>
    <row r="10" spans="1:22" s="8" customFormat="1">
      <c r="A10" s="12" t="s">
        <v>13</v>
      </c>
      <c r="B10" s="127">
        <f t="shared" ref="B10:G10" si="5">B8-B9</f>
        <v>585</v>
      </c>
      <c r="C10" s="24">
        <f t="shared" si="5"/>
        <v>0.61192468619246854</v>
      </c>
      <c r="D10" s="76">
        <f t="shared" si="5"/>
        <v>436</v>
      </c>
      <c r="E10" s="25">
        <f t="shared" si="5"/>
        <v>0.56476683937823835</v>
      </c>
      <c r="F10" s="127">
        <f t="shared" si="5"/>
        <v>428</v>
      </c>
      <c r="G10" s="24">
        <f t="shared" si="5"/>
        <v>0.55440414507772018</v>
      </c>
      <c r="H10" s="76">
        <f>Q10-O10</f>
        <v>579</v>
      </c>
      <c r="I10" s="26">
        <f>I8-I9</f>
        <v>0.58425832492431895</v>
      </c>
      <c r="J10" s="16"/>
      <c r="K10" s="127">
        <f t="shared" si="2"/>
        <v>585</v>
      </c>
      <c r="L10" s="24">
        <f t="shared" si="0"/>
        <v>0.61192468619246854</v>
      </c>
      <c r="M10" s="76">
        <f t="shared" si="3"/>
        <v>1021</v>
      </c>
      <c r="N10" s="25">
        <f>N8-N9</f>
        <v>0.5908564814814814</v>
      </c>
      <c r="O10" s="127">
        <f t="shared" si="4"/>
        <v>1449</v>
      </c>
      <c r="P10" s="24">
        <f>P8-P9</f>
        <v>0.5796</v>
      </c>
      <c r="Q10" s="99">
        <f>Q8-Q9</f>
        <v>2028</v>
      </c>
      <c r="R10" s="27">
        <f>R8-R9</f>
        <v>0.58092237181323403</v>
      </c>
    </row>
    <row r="11" spans="1:22">
      <c r="A11" s="6" t="s">
        <v>14</v>
      </c>
      <c r="B11" s="28">
        <v>113</v>
      </c>
      <c r="C11" s="29">
        <f>B11/B8</f>
        <v>0.11820083682008369</v>
      </c>
      <c r="D11" s="77">
        <v>103</v>
      </c>
      <c r="E11" s="30">
        <f>D11/D8</f>
        <v>0.13341968911917099</v>
      </c>
      <c r="F11" s="28">
        <v>121</v>
      </c>
      <c r="G11" s="29">
        <f>F11/F8</f>
        <v>0.15673575129533679</v>
      </c>
      <c r="H11" s="77">
        <f>Q11-O11</f>
        <v>178</v>
      </c>
      <c r="I11" s="31">
        <f>H11/H8</f>
        <v>0.17961654894046417</v>
      </c>
      <c r="J11" s="22"/>
      <c r="K11" s="28">
        <f t="shared" si="2"/>
        <v>113</v>
      </c>
      <c r="L11" s="29">
        <f t="shared" si="0"/>
        <v>0.11820083682008369</v>
      </c>
      <c r="M11" s="77">
        <f>K11+D11</f>
        <v>216</v>
      </c>
      <c r="N11" s="30">
        <f>M11/M8</f>
        <v>0.125</v>
      </c>
      <c r="O11" s="28">
        <f t="shared" si="4"/>
        <v>337</v>
      </c>
      <c r="P11" s="29">
        <f>O11/O8</f>
        <v>0.1348</v>
      </c>
      <c r="Q11" s="100">
        <v>515</v>
      </c>
      <c r="R11" s="32">
        <f>Q11/Q8</f>
        <v>0.14752219994270982</v>
      </c>
      <c r="V11" s="8"/>
    </row>
    <row r="12" spans="1:22">
      <c r="A12" s="6" t="s">
        <v>15</v>
      </c>
      <c r="B12" s="28">
        <v>281</v>
      </c>
      <c r="C12" s="29">
        <f>B12/B8</f>
        <v>0.29393305439330542</v>
      </c>
      <c r="D12" s="77">
        <v>254</v>
      </c>
      <c r="E12" s="30">
        <f>D12/D8</f>
        <v>0.32901554404145078</v>
      </c>
      <c r="F12" s="28">
        <v>252</v>
      </c>
      <c r="G12" s="29">
        <f>F12/F8</f>
        <v>0.32642487046632124</v>
      </c>
      <c r="H12" s="77">
        <f>Q12-O12</f>
        <v>338</v>
      </c>
      <c r="I12" s="31">
        <f>H12/H8</f>
        <v>0.34106962663975782</v>
      </c>
      <c r="J12" s="22"/>
      <c r="K12" s="28">
        <f t="shared" si="2"/>
        <v>281</v>
      </c>
      <c r="L12" s="29">
        <f t="shared" si="0"/>
        <v>0.29393305439330542</v>
      </c>
      <c r="M12" s="77">
        <f t="shared" si="3"/>
        <v>535</v>
      </c>
      <c r="N12" s="30">
        <f>M12/M8</f>
        <v>0.30960648148148145</v>
      </c>
      <c r="O12" s="28">
        <f t="shared" si="4"/>
        <v>787</v>
      </c>
      <c r="P12" s="29">
        <f>O12/O8</f>
        <v>0.31480000000000002</v>
      </c>
      <c r="Q12" s="100">
        <v>1125</v>
      </c>
      <c r="R12" s="32">
        <f>Q12/Q8</f>
        <v>0.32225723288456032</v>
      </c>
      <c r="V12" s="8"/>
    </row>
    <row r="13" spans="1:22">
      <c r="A13" s="6" t="s">
        <v>16</v>
      </c>
      <c r="B13" s="28">
        <v>54</v>
      </c>
      <c r="C13" s="29">
        <f>B13/B8</f>
        <v>5.6485355648535567E-2</v>
      </c>
      <c r="D13" s="77">
        <v>63</v>
      </c>
      <c r="E13" s="30">
        <f>D13/D8</f>
        <v>8.1606217616580309E-2</v>
      </c>
      <c r="F13" s="28">
        <v>48</v>
      </c>
      <c r="G13" s="29">
        <f>F13/F8</f>
        <v>6.2176165803108807E-2</v>
      </c>
      <c r="H13" s="77">
        <f>Q13-O13</f>
        <v>72</v>
      </c>
      <c r="I13" s="31">
        <f>H13/H8</f>
        <v>7.2653884964682142E-2</v>
      </c>
      <c r="J13" s="22"/>
      <c r="K13" s="28">
        <f t="shared" si="2"/>
        <v>54</v>
      </c>
      <c r="L13" s="29">
        <f t="shared" si="0"/>
        <v>5.6485355648535567E-2</v>
      </c>
      <c r="M13" s="77">
        <f t="shared" si="3"/>
        <v>117</v>
      </c>
      <c r="N13" s="30">
        <f>M13/M8</f>
        <v>6.7708333333333329E-2</v>
      </c>
      <c r="O13" s="28">
        <f t="shared" si="4"/>
        <v>165</v>
      </c>
      <c r="P13" s="29">
        <f>O13/O8</f>
        <v>6.6000000000000003E-2</v>
      </c>
      <c r="Q13" s="100">
        <v>237</v>
      </c>
      <c r="R13" s="32">
        <f>Q13/Q8</f>
        <v>6.7888857061014038E-2</v>
      </c>
      <c r="V13" s="8"/>
    </row>
    <row r="14" spans="1:22">
      <c r="A14" s="6" t="s">
        <v>122</v>
      </c>
      <c r="B14" s="18">
        <v>0</v>
      </c>
      <c r="C14" s="19">
        <f>B14/B8</f>
        <v>0</v>
      </c>
      <c r="D14" s="75">
        <v>0</v>
      </c>
      <c r="E14" s="20">
        <f>D14/D8</f>
        <v>0</v>
      </c>
      <c r="F14" s="18">
        <v>-1</v>
      </c>
      <c r="G14" s="19">
        <f>F14/F8</f>
        <v>-1.2953367875647669E-3</v>
      </c>
      <c r="H14" s="75">
        <f t="shared" si="1"/>
        <v>0</v>
      </c>
      <c r="I14" s="21">
        <f>H14/H8</f>
        <v>0</v>
      </c>
      <c r="J14" s="271"/>
      <c r="K14" s="18">
        <f t="shared" si="2"/>
        <v>0</v>
      </c>
      <c r="L14" s="19">
        <f t="shared" si="0"/>
        <v>0</v>
      </c>
      <c r="M14" s="75">
        <f t="shared" si="3"/>
        <v>0</v>
      </c>
      <c r="N14" s="20">
        <f>M14/M8</f>
        <v>0</v>
      </c>
      <c r="O14" s="18">
        <f t="shared" si="4"/>
        <v>-1</v>
      </c>
      <c r="P14" s="19">
        <f>O14/O8</f>
        <v>-4.0000000000000002E-4</v>
      </c>
      <c r="Q14" s="107">
        <v>-1</v>
      </c>
      <c r="R14" s="23">
        <f>Q14/Q8</f>
        <v>-2.8645087367516471E-4</v>
      </c>
      <c r="V14" s="8"/>
    </row>
    <row r="15" spans="1:22" s="8" customFormat="1">
      <c r="A15" s="12" t="s">
        <v>108</v>
      </c>
      <c r="B15" s="127">
        <f>B10-B11-B12-B13</f>
        <v>137</v>
      </c>
      <c r="C15" s="24">
        <f>C10-C11-C12-C13+C14</f>
        <v>0.14330543933054385</v>
      </c>
      <c r="D15" s="76">
        <f>D10-D11-D12-D13</f>
        <v>16</v>
      </c>
      <c r="E15" s="25">
        <f>E10-E11-E12-E13+E14</f>
        <v>2.0725388601036246E-2</v>
      </c>
      <c r="F15" s="127">
        <f>F10-F11-F12-F13+F14</f>
        <v>6</v>
      </c>
      <c r="G15" s="24">
        <f>G10-G11-G12-G13+G14</f>
        <v>7.7720207253885775E-3</v>
      </c>
      <c r="H15" s="76">
        <f t="shared" si="1"/>
        <v>-9</v>
      </c>
      <c r="I15" s="26">
        <f>I10-I11-I12-I13+I14</f>
        <v>-9.0817356205852018E-3</v>
      </c>
      <c r="J15" s="16"/>
      <c r="K15" s="127">
        <f t="shared" si="2"/>
        <v>137</v>
      </c>
      <c r="L15" s="24">
        <f t="shared" si="0"/>
        <v>0.14330543933054385</v>
      </c>
      <c r="M15" s="76">
        <f t="shared" si="3"/>
        <v>153</v>
      </c>
      <c r="N15" s="25">
        <f>N10-N11-N12-N13+N14</f>
        <v>8.8541666666666616E-2</v>
      </c>
      <c r="O15" s="127">
        <f t="shared" si="4"/>
        <v>159</v>
      </c>
      <c r="P15" s="24">
        <f>P10-P11-P12-P13+P14</f>
        <v>6.3599999999999948E-2</v>
      </c>
      <c r="Q15" s="99">
        <f>Q10-SUM(Q11:Q13)+Q14</f>
        <v>150</v>
      </c>
      <c r="R15" s="27">
        <f>R10-R11-R12-R13+R14</f>
        <v>4.2967631051274685E-2</v>
      </c>
    </row>
    <row r="16" spans="1:22">
      <c r="A16" s="12"/>
      <c r="B16" s="28"/>
      <c r="C16" s="29"/>
      <c r="D16" s="77"/>
      <c r="E16" s="30"/>
      <c r="F16" s="28"/>
      <c r="G16" s="29"/>
      <c r="H16" s="77"/>
      <c r="I16" s="31"/>
      <c r="J16" s="22"/>
      <c r="K16" s="28"/>
      <c r="L16" s="29"/>
      <c r="M16" s="77"/>
      <c r="N16" s="30"/>
      <c r="O16" s="28"/>
      <c r="P16" s="29"/>
      <c r="Q16" s="100"/>
      <c r="R16" s="32"/>
      <c r="V16" s="8"/>
    </row>
    <row r="17" spans="1:22">
      <c r="A17" s="6" t="s">
        <v>93</v>
      </c>
      <c r="B17" s="28">
        <v>-15</v>
      </c>
      <c r="C17" s="29">
        <f>B17/B8</f>
        <v>-1.5690376569037656E-2</v>
      </c>
      <c r="D17" s="77">
        <v>-10</v>
      </c>
      <c r="E17" s="21">
        <f>D17/D8</f>
        <v>-1.2953367875647668E-2</v>
      </c>
      <c r="F17" s="28">
        <v>-19</v>
      </c>
      <c r="G17" s="29">
        <f>F17/F8</f>
        <v>-2.4611398963730571E-2</v>
      </c>
      <c r="H17" s="77">
        <f t="shared" si="1"/>
        <v>-5</v>
      </c>
      <c r="I17" s="21">
        <f>H17/H8</f>
        <v>-5.0454086781029266E-3</v>
      </c>
      <c r="J17" s="22"/>
      <c r="K17" s="28">
        <f t="shared" si="2"/>
        <v>-15</v>
      </c>
      <c r="L17" s="29">
        <f t="shared" si="0"/>
        <v>-1.5690376569037656E-2</v>
      </c>
      <c r="M17" s="77">
        <f t="shared" si="3"/>
        <v>-25</v>
      </c>
      <c r="N17" s="30">
        <f>M17/M8</f>
        <v>-1.4467592592592593E-2</v>
      </c>
      <c r="O17" s="28">
        <f>M17+F17</f>
        <v>-44</v>
      </c>
      <c r="P17" s="29">
        <f>O17/O8</f>
        <v>-1.7600000000000001E-2</v>
      </c>
      <c r="Q17" s="100">
        <f>24-73</f>
        <v>-49</v>
      </c>
      <c r="R17" s="23">
        <f>Q17/Q8</f>
        <v>-1.403609281008307E-2</v>
      </c>
      <c r="V17" s="8"/>
    </row>
    <row r="18" spans="1:22" s="8" customFormat="1">
      <c r="A18" s="33" t="s">
        <v>17</v>
      </c>
      <c r="B18" s="126">
        <f t="shared" ref="B18:G18" si="6">B15+B17</f>
        <v>122</v>
      </c>
      <c r="C18" s="13">
        <f t="shared" si="6"/>
        <v>0.12761506276150619</v>
      </c>
      <c r="D18" s="74">
        <f t="shared" si="6"/>
        <v>6</v>
      </c>
      <c r="E18" s="31">
        <f t="shared" si="6"/>
        <v>7.7720207253885783E-3</v>
      </c>
      <c r="F18" s="126">
        <f t="shared" si="6"/>
        <v>-13</v>
      </c>
      <c r="G18" s="13">
        <f t="shared" si="6"/>
        <v>-1.6839378238341994E-2</v>
      </c>
      <c r="H18" s="74">
        <f t="shared" si="1"/>
        <v>-14</v>
      </c>
      <c r="I18" s="31">
        <f>I15+I17</f>
        <v>-1.4127144298688128E-2</v>
      </c>
      <c r="J18" s="16"/>
      <c r="K18" s="126">
        <f t="shared" si="2"/>
        <v>122</v>
      </c>
      <c r="L18" s="13">
        <f t="shared" si="0"/>
        <v>0.12761506276150619</v>
      </c>
      <c r="M18" s="74">
        <f t="shared" si="3"/>
        <v>128</v>
      </c>
      <c r="N18" s="14">
        <f>N15+N17</f>
        <v>7.4074074074074028E-2</v>
      </c>
      <c r="O18" s="126">
        <f t="shared" si="4"/>
        <v>115</v>
      </c>
      <c r="P18" s="13">
        <f>+P15+P17</f>
        <v>4.5999999999999944E-2</v>
      </c>
      <c r="Q18" s="101">
        <f>Q15+Q17</f>
        <v>101</v>
      </c>
      <c r="R18" s="32">
        <f>R15+R17</f>
        <v>2.8931538241191615E-2</v>
      </c>
    </row>
    <row r="19" spans="1:22">
      <c r="A19" s="33"/>
      <c r="B19" s="28"/>
      <c r="C19" s="29"/>
      <c r="D19" s="77"/>
      <c r="E19" s="30"/>
      <c r="F19" s="28"/>
      <c r="G19" s="29"/>
      <c r="H19" s="77"/>
      <c r="I19" s="31"/>
      <c r="J19" s="22"/>
      <c r="K19" s="28"/>
      <c r="L19" s="29"/>
      <c r="M19" s="77"/>
      <c r="N19" s="30"/>
      <c r="O19" s="28"/>
      <c r="P19" s="29"/>
      <c r="Q19" s="100"/>
      <c r="R19" s="32"/>
      <c r="V19" s="8"/>
    </row>
    <row r="20" spans="1:22">
      <c r="A20" s="34" t="s">
        <v>18</v>
      </c>
      <c r="B20" s="28">
        <v>36</v>
      </c>
      <c r="C20" s="29">
        <f>B20/B8</f>
        <v>3.7656903765690378E-2</v>
      </c>
      <c r="D20" s="77">
        <v>16</v>
      </c>
      <c r="E20" s="30">
        <f>D20/D8</f>
        <v>2.072538860103627E-2</v>
      </c>
      <c r="F20" s="28">
        <v>7</v>
      </c>
      <c r="G20" s="29">
        <f>F20/F8</f>
        <v>9.0673575129533671E-3</v>
      </c>
      <c r="H20" s="77">
        <f t="shared" si="1"/>
        <v>17</v>
      </c>
      <c r="I20" s="31">
        <f>H20/H8</f>
        <v>1.7154389505549948E-2</v>
      </c>
      <c r="J20" s="22"/>
      <c r="K20" s="28">
        <f t="shared" si="2"/>
        <v>36</v>
      </c>
      <c r="L20" s="29">
        <f t="shared" si="0"/>
        <v>3.7656903765690378E-2</v>
      </c>
      <c r="M20" s="77">
        <f t="shared" si="3"/>
        <v>52</v>
      </c>
      <c r="N20" s="30">
        <f>M20/M8</f>
        <v>3.0092592592592591E-2</v>
      </c>
      <c r="O20" s="28">
        <f t="shared" si="4"/>
        <v>59</v>
      </c>
      <c r="P20" s="29">
        <f>O20/O8</f>
        <v>2.3599999999999999E-2</v>
      </c>
      <c r="Q20" s="100">
        <v>76</v>
      </c>
      <c r="R20" s="32">
        <f>Q20/Q8</f>
        <v>2.1770266399312517E-2</v>
      </c>
      <c r="V20" s="8"/>
    </row>
    <row r="21" spans="1:22" s="40" customFormat="1">
      <c r="A21" s="41"/>
      <c r="B21" s="35">
        <f>B20/B18</f>
        <v>0.29508196721311475</v>
      </c>
      <c r="C21" s="36"/>
      <c r="D21" s="78">
        <f>D20/D18</f>
        <v>2.6666666666666665</v>
      </c>
      <c r="E21" s="37"/>
      <c r="F21" s="35">
        <f>F20/F18</f>
        <v>-0.53846153846153844</v>
      </c>
      <c r="G21" s="36"/>
      <c r="H21" s="78">
        <f>H20/H18</f>
        <v>-1.2142857142857142</v>
      </c>
      <c r="I21" s="38"/>
      <c r="J21" s="39"/>
      <c r="K21" s="65">
        <f t="shared" si="2"/>
        <v>0.29508196721311475</v>
      </c>
      <c r="L21" s="66"/>
      <c r="M21" s="79">
        <f>M20/M18</f>
        <v>0.40625</v>
      </c>
      <c r="N21" s="67"/>
      <c r="O21" s="65">
        <f>O20/O18</f>
        <v>0.5130434782608696</v>
      </c>
      <c r="P21" s="66"/>
      <c r="Q21" s="108">
        <f>Q20/Q18</f>
        <v>0.75247524752475248</v>
      </c>
      <c r="R21" s="69"/>
      <c r="V21" s="8"/>
    </row>
    <row r="22" spans="1:22" s="40" customFormat="1" ht="13.2" hidden="1" customHeight="1" outlineLevel="1">
      <c r="A22" s="41" t="s">
        <v>84</v>
      </c>
      <c r="B22" s="127">
        <f>B18-B20</f>
        <v>86</v>
      </c>
      <c r="C22" s="24">
        <f t="shared" ref="C22:I22" si="7">C18-C20</f>
        <v>8.9958158995815815E-2</v>
      </c>
      <c r="D22" s="76">
        <f t="shared" si="7"/>
        <v>-10</v>
      </c>
      <c r="E22" s="25">
        <f t="shared" si="7"/>
        <v>-1.2953367875647692E-2</v>
      </c>
      <c r="F22" s="126">
        <f t="shared" si="7"/>
        <v>-20</v>
      </c>
      <c r="G22" s="13">
        <f t="shared" si="7"/>
        <v>-2.5906735751295359E-2</v>
      </c>
      <c r="H22" s="74">
        <f t="shared" si="7"/>
        <v>-31</v>
      </c>
      <c r="I22" s="15">
        <f t="shared" si="7"/>
        <v>-3.1281533804238079E-2</v>
      </c>
      <c r="J22" s="39"/>
      <c r="K22" s="126">
        <f t="shared" si="2"/>
        <v>86</v>
      </c>
      <c r="L22" s="13">
        <f t="shared" si="0"/>
        <v>8.9958158995815815E-2</v>
      </c>
      <c r="M22" s="74">
        <f>K22+D22</f>
        <v>76</v>
      </c>
      <c r="N22" s="14">
        <f>N18-N20</f>
        <v>4.3981481481481441E-2</v>
      </c>
      <c r="O22" s="126">
        <f>M22+F22</f>
        <v>56</v>
      </c>
      <c r="P22" s="13">
        <f>P18-P20</f>
        <v>2.2399999999999944E-2</v>
      </c>
      <c r="Q22" s="101">
        <f>Q18-Q20</f>
        <v>25</v>
      </c>
      <c r="R22" s="64">
        <f>R18-R20</f>
        <v>7.161271841879098E-3</v>
      </c>
      <c r="V22" s="8"/>
    </row>
    <row r="23" spans="1:22" s="40" customFormat="1" ht="13.2" hidden="1" customHeight="1" outlineLevel="1">
      <c r="A23" s="41"/>
      <c r="B23" s="65"/>
      <c r="C23" s="66"/>
      <c r="D23" s="79"/>
      <c r="E23" s="68"/>
      <c r="F23" s="65"/>
      <c r="G23" s="66"/>
      <c r="H23" s="79"/>
      <c r="I23" s="68"/>
      <c r="J23" s="39"/>
      <c r="K23" s="65">
        <f t="shared" si="2"/>
        <v>0</v>
      </c>
      <c r="L23" s="66">
        <f t="shared" si="0"/>
        <v>0</v>
      </c>
      <c r="M23" s="79"/>
      <c r="N23" s="68"/>
      <c r="O23" s="71"/>
      <c r="P23" s="66"/>
      <c r="Q23" s="100"/>
      <c r="R23" s="32"/>
      <c r="V23" s="8"/>
    </row>
    <row r="24" spans="1:22" s="40" customFormat="1" ht="13.2" hidden="1" customHeight="1" outlineLevel="1">
      <c r="A24" s="34" t="s">
        <v>85</v>
      </c>
      <c r="B24" s="18">
        <v>0</v>
      </c>
      <c r="C24" s="19"/>
      <c r="D24" s="75">
        <v>0</v>
      </c>
      <c r="E24" s="20"/>
      <c r="F24" s="18">
        <v>0</v>
      </c>
      <c r="G24" s="19"/>
      <c r="H24" s="75">
        <v>0</v>
      </c>
      <c r="I24" s="21"/>
      <c r="J24" s="39"/>
      <c r="K24" s="18">
        <f t="shared" si="2"/>
        <v>0</v>
      </c>
      <c r="L24" s="19">
        <f t="shared" si="0"/>
        <v>0</v>
      </c>
      <c r="M24" s="75">
        <v>0</v>
      </c>
      <c r="N24" s="20"/>
      <c r="O24" s="18">
        <v>0</v>
      </c>
      <c r="P24" s="19"/>
      <c r="Q24" s="107"/>
      <c r="R24" s="23"/>
      <c r="V24" s="8"/>
    </row>
    <row r="25" spans="1:22" s="8" customFormat="1" collapsed="1">
      <c r="A25" s="41" t="s">
        <v>19</v>
      </c>
      <c r="B25" s="128">
        <f t="shared" ref="B25:F25" si="8">B18-B20</f>
        <v>86</v>
      </c>
      <c r="C25" s="42">
        <f t="shared" si="8"/>
        <v>8.9958158995815815E-2</v>
      </c>
      <c r="D25" s="80">
        <f>D18-D20</f>
        <v>-10</v>
      </c>
      <c r="E25" s="43">
        <f t="shared" si="8"/>
        <v>-1.2953367875647692E-2</v>
      </c>
      <c r="F25" s="128">
        <f t="shared" si="8"/>
        <v>-20</v>
      </c>
      <c r="G25" s="42">
        <f>G18-G20</f>
        <v>-2.5906735751295359E-2</v>
      </c>
      <c r="H25" s="80">
        <f>Q25-O25</f>
        <v>-31</v>
      </c>
      <c r="I25" s="44">
        <f>I18-I20</f>
        <v>-3.1281533804238079E-2</v>
      </c>
      <c r="J25" s="16"/>
      <c r="K25" s="128">
        <f t="shared" si="2"/>
        <v>86</v>
      </c>
      <c r="L25" s="42">
        <f t="shared" si="0"/>
        <v>8.9958158995815815E-2</v>
      </c>
      <c r="M25" s="80">
        <f>K25+D25</f>
        <v>76</v>
      </c>
      <c r="N25" s="43">
        <f>N18-N20</f>
        <v>4.3981481481481441E-2</v>
      </c>
      <c r="O25" s="128">
        <f>M25+F25</f>
        <v>56</v>
      </c>
      <c r="P25" s="73">
        <f>P18-P20</f>
        <v>2.2399999999999944E-2</v>
      </c>
      <c r="Q25" s="109">
        <f t="shared" ref="Q25" si="9">Q18-Q20</f>
        <v>25</v>
      </c>
      <c r="R25" s="45">
        <f>R18-R20</f>
        <v>7.161271841879098E-3</v>
      </c>
    </row>
    <row r="26" spans="1:22" s="83" customFormat="1">
      <c r="A26" s="82"/>
      <c r="B26" s="129"/>
      <c r="C26" s="130"/>
      <c r="D26" s="130"/>
      <c r="E26" s="130"/>
      <c r="F26" s="130"/>
      <c r="G26" s="130"/>
      <c r="H26" s="130"/>
      <c r="I26" s="130"/>
      <c r="J26" s="131"/>
      <c r="K26" s="130"/>
      <c r="L26" s="130"/>
      <c r="M26" s="131"/>
      <c r="N26" s="131"/>
      <c r="O26" s="130"/>
      <c r="P26" s="132"/>
      <c r="Q26" s="131"/>
      <c r="R26" s="132"/>
      <c r="V26" s="8"/>
    </row>
    <row r="27" spans="1:22">
      <c r="A27" s="12" t="s">
        <v>79</v>
      </c>
      <c r="B27" s="134"/>
      <c r="C27" s="134"/>
      <c r="D27" s="134"/>
      <c r="E27" s="134"/>
      <c r="F27" s="134"/>
      <c r="G27" s="134"/>
      <c r="H27" s="134"/>
      <c r="I27" s="134"/>
      <c r="J27" s="135"/>
      <c r="K27" s="134"/>
      <c r="L27" s="134"/>
      <c r="M27" s="135"/>
      <c r="N27" s="135"/>
      <c r="O27" s="134"/>
      <c r="P27" s="136"/>
      <c r="Q27" s="135"/>
      <c r="R27" s="136"/>
      <c r="V27" s="8"/>
    </row>
    <row r="28" spans="1:22">
      <c r="A28" s="6" t="s">
        <v>94</v>
      </c>
      <c r="B28" s="137">
        <v>720</v>
      </c>
      <c r="C28" s="138">
        <f>B28/B31</f>
        <v>0.7531380753138075</v>
      </c>
      <c r="D28" s="139">
        <v>540</v>
      </c>
      <c r="E28" s="140">
        <f>D28/D31</f>
        <v>0.69948186528497414</v>
      </c>
      <c r="F28" s="137">
        <v>556</v>
      </c>
      <c r="G28" s="138">
        <f>F28/F31</f>
        <v>0.72020725388601037</v>
      </c>
      <c r="H28" s="141">
        <f>Q28-O28</f>
        <v>734</v>
      </c>
      <c r="I28" s="140">
        <f>H28/H31</f>
        <v>0.74066599394550958</v>
      </c>
      <c r="J28" s="142"/>
      <c r="K28" s="137">
        <f t="shared" si="2"/>
        <v>720</v>
      </c>
      <c r="L28" s="138">
        <f t="shared" si="0"/>
        <v>0.7531380753138075</v>
      </c>
      <c r="M28" s="139">
        <f t="shared" ref="M28:M30" si="10">K28+D28</f>
        <v>1260</v>
      </c>
      <c r="N28" s="143">
        <f>M28/M31</f>
        <v>0.72916666666666663</v>
      </c>
      <c r="O28" s="137">
        <f t="shared" ref="O28:O30" si="11">M28+F28</f>
        <v>1816</v>
      </c>
      <c r="P28" s="138">
        <f>O28/O31</f>
        <v>0.72640000000000005</v>
      </c>
      <c r="Q28" s="144">
        <v>2550</v>
      </c>
      <c r="R28" s="145">
        <f>Q28/Q31</f>
        <v>0.73044972787167006</v>
      </c>
      <c r="V28" s="8"/>
    </row>
    <row r="29" spans="1:22">
      <c r="A29" s="6" t="s">
        <v>95</v>
      </c>
      <c r="B29" s="146">
        <v>150</v>
      </c>
      <c r="C29" s="147">
        <f>B29/B31</f>
        <v>0.15690376569037656</v>
      </c>
      <c r="D29" s="148">
        <v>130</v>
      </c>
      <c r="E29" s="149">
        <f>D29/D31</f>
        <v>0.16839378238341968</v>
      </c>
      <c r="F29" s="146">
        <v>138</v>
      </c>
      <c r="G29" s="147">
        <f>F29/F31</f>
        <v>0.17875647668393782</v>
      </c>
      <c r="H29" s="150">
        <f t="shared" ref="H29:H30" si="12">Q29-O29</f>
        <v>155</v>
      </c>
      <c r="I29" s="149">
        <f>H29/H31</f>
        <v>0.15640766902119072</v>
      </c>
      <c r="J29" s="142"/>
      <c r="K29" s="146">
        <f t="shared" si="2"/>
        <v>150</v>
      </c>
      <c r="L29" s="147">
        <f t="shared" si="0"/>
        <v>0.15690376569037656</v>
      </c>
      <c r="M29" s="148">
        <f t="shared" si="10"/>
        <v>280</v>
      </c>
      <c r="N29" s="151">
        <f>M29/M31</f>
        <v>0.16203703703703703</v>
      </c>
      <c r="O29" s="146">
        <f t="shared" si="11"/>
        <v>418</v>
      </c>
      <c r="P29" s="147">
        <f>O29/O31</f>
        <v>0.16719999999999999</v>
      </c>
      <c r="Q29" s="152">
        <v>573</v>
      </c>
      <c r="R29" s="153">
        <f>Q29/Q31</f>
        <v>0.16413635061586937</v>
      </c>
      <c r="V29" s="8"/>
    </row>
    <row r="30" spans="1:22">
      <c r="A30" s="6" t="s">
        <v>96</v>
      </c>
      <c r="B30" s="146">
        <v>86</v>
      </c>
      <c r="C30" s="147">
        <f>B30/B31</f>
        <v>8.9958158995815898E-2</v>
      </c>
      <c r="D30" s="148">
        <v>102</v>
      </c>
      <c r="E30" s="149">
        <f>D30/D31</f>
        <v>0.13212435233160622</v>
      </c>
      <c r="F30" s="146">
        <v>78</v>
      </c>
      <c r="G30" s="147">
        <f>F30/F31</f>
        <v>0.10103626943005181</v>
      </c>
      <c r="H30" s="150">
        <f t="shared" si="12"/>
        <v>102</v>
      </c>
      <c r="I30" s="149">
        <f>H30/H31</f>
        <v>0.1029263370332997</v>
      </c>
      <c r="J30" s="142"/>
      <c r="K30" s="146">
        <f t="shared" si="2"/>
        <v>86</v>
      </c>
      <c r="L30" s="147">
        <f t="shared" si="0"/>
        <v>8.9958158995815898E-2</v>
      </c>
      <c r="M30" s="148">
        <f t="shared" si="10"/>
        <v>188</v>
      </c>
      <c r="N30" s="151">
        <f>M30/M31</f>
        <v>0.10879629629629629</v>
      </c>
      <c r="O30" s="146">
        <f t="shared" si="11"/>
        <v>266</v>
      </c>
      <c r="P30" s="147">
        <f>O30/O31</f>
        <v>0.10639999999999999</v>
      </c>
      <c r="Q30" s="152">
        <v>368</v>
      </c>
      <c r="R30" s="153">
        <f>Q30/Q31</f>
        <v>0.10541392151246061</v>
      </c>
      <c r="V30" s="8"/>
    </row>
    <row r="31" spans="1:22" s="8" customFormat="1">
      <c r="A31" s="12" t="s">
        <v>11</v>
      </c>
      <c r="B31" s="154">
        <f t="shared" ref="B31:I31" si="13">SUM(B28:B30)</f>
        <v>956</v>
      </c>
      <c r="C31" s="155">
        <f t="shared" si="13"/>
        <v>1</v>
      </c>
      <c r="D31" s="156">
        <f t="shared" si="13"/>
        <v>772</v>
      </c>
      <c r="E31" s="157">
        <f t="shared" si="13"/>
        <v>1</v>
      </c>
      <c r="F31" s="154">
        <f>SUM(F28:F30)</f>
        <v>772</v>
      </c>
      <c r="G31" s="155">
        <f t="shared" si="13"/>
        <v>1</v>
      </c>
      <c r="H31" s="156">
        <f t="shared" si="13"/>
        <v>991</v>
      </c>
      <c r="I31" s="157">
        <f t="shared" si="13"/>
        <v>1</v>
      </c>
      <c r="J31" s="158"/>
      <c r="K31" s="154">
        <f t="shared" si="2"/>
        <v>956</v>
      </c>
      <c r="L31" s="155">
        <f t="shared" si="0"/>
        <v>1</v>
      </c>
      <c r="M31" s="156">
        <f t="shared" ref="M31:R31" si="14">SUM(M28:M30)</f>
        <v>1728</v>
      </c>
      <c r="N31" s="159">
        <f t="shared" si="14"/>
        <v>1</v>
      </c>
      <c r="O31" s="154">
        <f t="shared" si="14"/>
        <v>2500</v>
      </c>
      <c r="P31" s="155">
        <f t="shared" si="14"/>
        <v>1</v>
      </c>
      <c r="Q31" s="160">
        <f t="shared" si="14"/>
        <v>3491</v>
      </c>
      <c r="R31" s="161">
        <f t="shared" si="14"/>
        <v>1</v>
      </c>
    </row>
    <row r="32" spans="1:22" s="83" customFormat="1">
      <c r="B32" s="162"/>
      <c r="C32" s="162"/>
      <c r="D32" s="162"/>
      <c r="E32" s="162"/>
      <c r="F32" s="162"/>
      <c r="G32" s="162"/>
      <c r="H32" s="162"/>
      <c r="I32" s="162"/>
      <c r="J32" s="163"/>
      <c r="K32" s="162"/>
      <c r="L32" s="162"/>
      <c r="M32" s="163"/>
      <c r="N32" s="163"/>
      <c r="O32" s="162"/>
      <c r="P32" s="164"/>
      <c r="Q32" s="163"/>
      <c r="R32" s="164"/>
      <c r="V32" s="8"/>
    </row>
    <row r="33" spans="1:22">
      <c r="A33" s="12" t="s">
        <v>80</v>
      </c>
      <c r="B33" s="134"/>
      <c r="C33" s="134"/>
      <c r="D33" s="134"/>
      <c r="E33" s="134"/>
      <c r="F33" s="134"/>
      <c r="G33" s="134"/>
      <c r="H33" s="134"/>
      <c r="I33" s="134"/>
      <c r="J33" s="135"/>
      <c r="K33" s="134"/>
      <c r="L33" s="134"/>
      <c r="M33" s="135"/>
      <c r="N33" s="135"/>
      <c r="O33" s="134"/>
      <c r="P33" s="136"/>
      <c r="Q33" s="135"/>
      <c r="R33" s="136"/>
      <c r="V33" s="8"/>
    </row>
    <row r="34" spans="1:22">
      <c r="A34" s="6" t="s">
        <v>97</v>
      </c>
      <c r="B34" s="137">
        <v>487</v>
      </c>
      <c r="C34" s="138">
        <f>B34/B37</f>
        <v>0.5094142259414226</v>
      </c>
      <c r="D34" s="139">
        <v>342</v>
      </c>
      <c r="E34" s="143">
        <f>D34/D37</f>
        <v>0.44300518134715028</v>
      </c>
      <c r="F34" s="137">
        <v>367</v>
      </c>
      <c r="G34" s="138">
        <f>F34/F37</f>
        <v>0.47538860103626945</v>
      </c>
      <c r="H34" s="141">
        <f>Q34-O34</f>
        <v>477</v>
      </c>
      <c r="I34" s="140">
        <f>H34/H37</f>
        <v>0.48133198789101916</v>
      </c>
      <c r="J34" s="135"/>
      <c r="K34" s="137">
        <f>B34</f>
        <v>487</v>
      </c>
      <c r="L34" s="138">
        <f>K34/K37</f>
        <v>0.5094142259414226</v>
      </c>
      <c r="M34" s="139">
        <f>K34+D34</f>
        <v>829</v>
      </c>
      <c r="N34" s="143">
        <f>M34/M37</f>
        <v>0.47974537037037035</v>
      </c>
      <c r="O34" s="137">
        <f>M34+F34</f>
        <v>1196</v>
      </c>
      <c r="P34" s="138">
        <f>O34/O37</f>
        <v>0.47839999999999999</v>
      </c>
      <c r="Q34" s="144">
        <v>1673</v>
      </c>
      <c r="R34" s="145">
        <f>Q34/Q37</f>
        <v>0.47923231165855057</v>
      </c>
      <c r="V34" s="8"/>
    </row>
    <row r="35" spans="1:22">
      <c r="A35" s="6" t="s">
        <v>98</v>
      </c>
      <c r="B35" s="146">
        <v>356</v>
      </c>
      <c r="C35" s="147">
        <f>B35/B37</f>
        <v>0.3723849372384937</v>
      </c>
      <c r="D35" s="148">
        <v>324</v>
      </c>
      <c r="E35" s="151">
        <f>D35/D37</f>
        <v>0.41968911917098445</v>
      </c>
      <c r="F35" s="146">
        <v>281</v>
      </c>
      <c r="G35" s="147">
        <f>F35/F37</f>
        <v>0.3639896373056995</v>
      </c>
      <c r="H35" s="150">
        <f t="shared" ref="H35:H36" si="15">Q35-O35</f>
        <v>409</v>
      </c>
      <c r="I35" s="149">
        <f>H35/H37</f>
        <v>0.4127144298688194</v>
      </c>
      <c r="J35" s="135"/>
      <c r="K35" s="146">
        <f t="shared" ref="K35:K36" si="16">B35</f>
        <v>356</v>
      </c>
      <c r="L35" s="147">
        <f>K35/K37</f>
        <v>0.3723849372384937</v>
      </c>
      <c r="M35" s="148">
        <f t="shared" ref="M35:M36" si="17">K35+D35</f>
        <v>680</v>
      </c>
      <c r="N35" s="151">
        <f>M35/M37</f>
        <v>0.39351851851851855</v>
      </c>
      <c r="O35" s="146">
        <f t="shared" ref="O35:O36" si="18">M35+F35</f>
        <v>961</v>
      </c>
      <c r="P35" s="147">
        <f>O35/O37</f>
        <v>0.38440000000000002</v>
      </c>
      <c r="Q35" s="152">
        <v>1370</v>
      </c>
      <c r="R35" s="153">
        <f>Q35/Q37</f>
        <v>0.39243769693497565</v>
      </c>
      <c r="V35" s="8"/>
    </row>
    <row r="36" spans="1:22">
      <c r="A36" s="6" t="s">
        <v>99</v>
      </c>
      <c r="B36" s="146">
        <v>113</v>
      </c>
      <c r="C36" s="147">
        <f>B36/B37</f>
        <v>0.11820083682008369</v>
      </c>
      <c r="D36" s="148">
        <v>106</v>
      </c>
      <c r="E36" s="151">
        <f>D36/D37</f>
        <v>0.13730569948186527</v>
      </c>
      <c r="F36" s="146">
        <v>124</v>
      </c>
      <c r="G36" s="147">
        <f>F36/F37</f>
        <v>0.16062176165803108</v>
      </c>
      <c r="H36" s="150">
        <f t="shared" si="15"/>
        <v>105</v>
      </c>
      <c r="I36" s="149">
        <f>H36/H37</f>
        <v>0.10595358224016145</v>
      </c>
      <c r="J36" s="135"/>
      <c r="K36" s="146">
        <f t="shared" si="16"/>
        <v>113</v>
      </c>
      <c r="L36" s="147">
        <f>K36/K37</f>
        <v>0.11820083682008369</v>
      </c>
      <c r="M36" s="148">
        <f t="shared" si="17"/>
        <v>219</v>
      </c>
      <c r="N36" s="151">
        <f>M36/M37</f>
        <v>0.1267361111111111</v>
      </c>
      <c r="O36" s="146">
        <f t="shared" si="18"/>
        <v>343</v>
      </c>
      <c r="P36" s="147">
        <f>O36/O37</f>
        <v>0.13719999999999999</v>
      </c>
      <c r="Q36" s="152">
        <v>448</v>
      </c>
      <c r="R36" s="153">
        <f>Q36/Q37</f>
        <v>0.1283299914064738</v>
      </c>
      <c r="V36" s="8"/>
    </row>
    <row r="37" spans="1:22" ht="13.8" thickBot="1">
      <c r="A37" s="12" t="s">
        <v>11</v>
      </c>
      <c r="B37" s="154">
        <f t="shared" ref="B37:I37" si="19">SUM(B34:B36)</f>
        <v>956</v>
      </c>
      <c r="C37" s="155">
        <f t="shared" si="19"/>
        <v>0.99999999999999989</v>
      </c>
      <c r="D37" s="156">
        <f t="shared" si="19"/>
        <v>772</v>
      </c>
      <c r="E37" s="157">
        <f t="shared" si="19"/>
        <v>1</v>
      </c>
      <c r="F37" s="154">
        <f>SUM(F34:F36)</f>
        <v>772</v>
      </c>
      <c r="G37" s="155">
        <f t="shared" si="19"/>
        <v>1</v>
      </c>
      <c r="H37" s="156">
        <f t="shared" si="19"/>
        <v>991</v>
      </c>
      <c r="I37" s="157">
        <f t="shared" si="19"/>
        <v>1</v>
      </c>
      <c r="J37" s="135"/>
      <c r="K37" s="154">
        <f t="shared" ref="K37:R37" si="20">SUM(K34:K36)</f>
        <v>956</v>
      </c>
      <c r="L37" s="155">
        <f t="shared" si="20"/>
        <v>0.99999999999999989</v>
      </c>
      <c r="M37" s="156">
        <f t="shared" si="20"/>
        <v>1728</v>
      </c>
      <c r="N37" s="157">
        <f t="shared" si="20"/>
        <v>1</v>
      </c>
      <c r="O37" s="166">
        <f t="shared" si="20"/>
        <v>2500</v>
      </c>
      <c r="P37" s="155">
        <f t="shared" si="20"/>
        <v>1</v>
      </c>
      <c r="Q37" s="167">
        <f t="shared" si="20"/>
        <v>3491</v>
      </c>
      <c r="R37" s="168">
        <f t="shared" si="20"/>
        <v>1</v>
      </c>
      <c r="V37" s="8"/>
    </row>
    <row r="38" spans="1:22" s="83" customFormat="1">
      <c r="B38" s="162"/>
      <c r="C38" s="162"/>
      <c r="D38" s="162"/>
      <c r="E38" s="162"/>
      <c r="F38" s="162"/>
      <c r="G38" s="162"/>
      <c r="H38" s="162"/>
      <c r="I38" s="162"/>
      <c r="J38" s="163"/>
      <c r="K38" s="162"/>
      <c r="L38" s="162"/>
      <c r="M38" s="162"/>
      <c r="N38" s="162"/>
      <c r="O38" s="162"/>
      <c r="P38" s="162"/>
      <c r="Q38" s="162"/>
      <c r="R38" s="162"/>
      <c r="V38" s="8"/>
    </row>
    <row r="39" spans="1:22">
      <c r="A39" s="11" t="s">
        <v>20</v>
      </c>
      <c r="B39" s="47"/>
      <c r="C39" s="47"/>
      <c r="D39" s="47"/>
      <c r="E39" s="47"/>
      <c r="F39" s="47"/>
      <c r="G39" s="47"/>
      <c r="H39" s="47"/>
      <c r="I39" s="47"/>
      <c r="J39" s="48"/>
      <c r="K39" s="47"/>
      <c r="L39" s="47"/>
      <c r="M39" s="47"/>
      <c r="N39" s="47"/>
      <c r="O39" s="47"/>
      <c r="P39" s="47"/>
      <c r="Q39" s="47"/>
      <c r="R39" s="47"/>
      <c r="V39" s="8"/>
    </row>
    <row r="40" spans="1:22" ht="13.8" thickBot="1">
      <c r="A40" s="11"/>
      <c r="B40" s="134"/>
      <c r="C40" s="134"/>
      <c r="D40" s="134"/>
      <c r="E40" s="134"/>
      <c r="F40" s="134"/>
      <c r="G40" s="134"/>
      <c r="H40" s="134"/>
      <c r="I40" s="134"/>
      <c r="J40" s="135"/>
      <c r="K40" s="134"/>
      <c r="L40" s="134"/>
      <c r="M40" s="134"/>
      <c r="N40" s="134"/>
      <c r="O40" s="134"/>
      <c r="P40" s="134"/>
      <c r="Q40" s="134"/>
      <c r="R40" s="47"/>
      <c r="V40" s="8"/>
    </row>
    <row r="41" spans="1:22" s="8" customFormat="1">
      <c r="A41" s="50" t="s">
        <v>21</v>
      </c>
      <c r="B41" s="169">
        <f>B25</f>
        <v>86</v>
      </c>
      <c r="C41" s="170"/>
      <c r="D41" s="171">
        <f>D25</f>
        <v>-10</v>
      </c>
      <c r="E41" s="172"/>
      <c r="F41" s="169">
        <f>F25</f>
        <v>-20</v>
      </c>
      <c r="G41" s="170"/>
      <c r="H41" s="171">
        <f>H25</f>
        <v>-31</v>
      </c>
      <c r="I41" s="172"/>
      <c r="J41" s="173"/>
      <c r="K41" s="169">
        <f>B41</f>
        <v>86</v>
      </c>
      <c r="L41" s="170"/>
      <c r="M41" s="171">
        <f>M25</f>
        <v>76</v>
      </c>
      <c r="N41" s="174"/>
      <c r="O41" s="169">
        <f>O25</f>
        <v>56</v>
      </c>
      <c r="P41" s="170"/>
      <c r="Q41" s="175">
        <f>Q25</f>
        <v>25</v>
      </c>
      <c r="R41" s="51"/>
    </row>
    <row r="42" spans="1:22">
      <c r="A42" s="52" t="s">
        <v>22</v>
      </c>
      <c r="B42" s="105"/>
      <c r="C42" s="113"/>
      <c r="D42" s="114"/>
      <c r="E42" s="115"/>
      <c r="F42" s="105"/>
      <c r="G42" s="113"/>
      <c r="H42" s="114"/>
      <c r="I42" s="115"/>
      <c r="J42" s="116"/>
      <c r="K42" s="105"/>
      <c r="L42" s="113"/>
      <c r="M42" s="114"/>
      <c r="N42" s="117"/>
      <c r="O42" s="105"/>
      <c r="P42" s="113"/>
      <c r="Q42" s="121"/>
      <c r="R42" s="53"/>
      <c r="V42" s="8"/>
    </row>
    <row r="43" spans="1:22" s="120" customFormat="1" outlineLevel="1">
      <c r="A43" s="112" t="s">
        <v>89</v>
      </c>
      <c r="B43" s="105"/>
      <c r="C43" s="113"/>
      <c r="D43" s="114"/>
      <c r="E43" s="115"/>
      <c r="F43" s="105"/>
      <c r="G43" s="113"/>
      <c r="H43" s="114"/>
      <c r="I43" s="115"/>
      <c r="J43" s="116"/>
      <c r="K43" s="105"/>
      <c r="L43" s="113"/>
      <c r="M43" s="114"/>
      <c r="N43" s="117"/>
      <c r="O43" s="105"/>
      <c r="P43" s="113"/>
      <c r="Q43" s="121"/>
      <c r="R43" s="119"/>
      <c r="V43" s="8"/>
    </row>
    <row r="44" spans="1:22">
      <c r="A44" s="52" t="s">
        <v>23</v>
      </c>
      <c r="B44" s="105">
        <f>B20</f>
        <v>36</v>
      </c>
      <c r="C44" s="113"/>
      <c r="D44" s="114">
        <f>D20</f>
        <v>16</v>
      </c>
      <c r="E44" s="115"/>
      <c r="F44" s="105">
        <f>F20</f>
        <v>7</v>
      </c>
      <c r="G44" s="113"/>
      <c r="H44" s="114">
        <f>H20</f>
        <v>17</v>
      </c>
      <c r="I44" s="115"/>
      <c r="J44" s="116"/>
      <c r="K44" s="105">
        <f>K20</f>
        <v>36</v>
      </c>
      <c r="L44" s="113"/>
      <c r="M44" s="114">
        <f>M20</f>
        <v>52</v>
      </c>
      <c r="N44" s="117"/>
      <c r="O44" s="105">
        <f>O20</f>
        <v>59</v>
      </c>
      <c r="P44" s="113"/>
      <c r="Q44" s="118">
        <f>Q20</f>
        <v>76</v>
      </c>
      <c r="R44" s="53"/>
      <c r="V44" s="8"/>
    </row>
    <row r="45" spans="1:22" s="120" customFormat="1">
      <c r="A45" s="112" t="s">
        <v>24</v>
      </c>
      <c r="B45" s="105">
        <f>-B17</f>
        <v>15</v>
      </c>
      <c r="C45" s="113"/>
      <c r="D45" s="114">
        <f>-D17</f>
        <v>10</v>
      </c>
      <c r="E45" s="115"/>
      <c r="F45" s="105">
        <f>-F17</f>
        <v>19</v>
      </c>
      <c r="G45" s="113"/>
      <c r="H45" s="114">
        <f>-H17</f>
        <v>5</v>
      </c>
      <c r="I45" s="115"/>
      <c r="J45" s="116"/>
      <c r="K45" s="105">
        <f t="shared" ref="K45:K53" si="21">B45</f>
        <v>15</v>
      </c>
      <c r="L45" s="113"/>
      <c r="M45" s="114">
        <f>-M17</f>
        <v>25</v>
      </c>
      <c r="N45" s="117"/>
      <c r="O45" s="105">
        <f>-O17</f>
        <v>44</v>
      </c>
      <c r="P45" s="113"/>
      <c r="Q45" s="118">
        <f>-Q17</f>
        <v>49</v>
      </c>
      <c r="R45" s="119"/>
      <c r="V45" s="8"/>
    </row>
    <row r="46" spans="1:22">
      <c r="A46" s="52" t="s">
        <v>25</v>
      </c>
      <c r="B46" s="105">
        <v>6</v>
      </c>
      <c r="C46" s="113"/>
      <c r="D46" s="114">
        <f>M46-B46</f>
        <v>8</v>
      </c>
      <c r="E46" s="115"/>
      <c r="F46" s="105">
        <f>O46-M46</f>
        <v>7</v>
      </c>
      <c r="G46" s="113"/>
      <c r="H46" s="114">
        <f>Q46-O46</f>
        <v>8</v>
      </c>
      <c r="I46" s="115"/>
      <c r="J46" s="116"/>
      <c r="K46" s="105">
        <f t="shared" si="21"/>
        <v>6</v>
      </c>
      <c r="L46" s="113"/>
      <c r="M46" s="114">
        <v>14</v>
      </c>
      <c r="N46" s="117"/>
      <c r="O46" s="105">
        <v>21</v>
      </c>
      <c r="P46" s="113"/>
      <c r="Q46" s="118">
        <v>29</v>
      </c>
      <c r="R46" s="53"/>
      <c r="V46" s="8"/>
    </row>
    <row r="47" spans="1:22">
      <c r="A47" s="52" t="s">
        <v>103</v>
      </c>
      <c r="B47" s="105">
        <v>0</v>
      </c>
      <c r="C47" s="113"/>
      <c r="D47" s="114">
        <f t="shared" ref="D47:D52" si="22">M47-B47</f>
        <v>0</v>
      </c>
      <c r="E47" s="115"/>
      <c r="F47" s="105">
        <f t="shared" ref="F47:F51" si="23">O47-M47</f>
        <v>0</v>
      </c>
      <c r="G47" s="113"/>
      <c r="H47" s="114">
        <f t="shared" ref="H47:H52" si="24">Q47-O47</f>
        <v>0</v>
      </c>
      <c r="I47" s="115"/>
      <c r="J47" s="116"/>
      <c r="K47" s="105">
        <f t="shared" si="21"/>
        <v>0</v>
      </c>
      <c r="L47" s="113"/>
      <c r="M47" s="114">
        <v>0</v>
      </c>
      <c r="N47" s="117"/>
      <c r="O47" s="105">
        <v>0</v>
      </c>
      <c r="P47" s="113"/>
      <c r="Q47" s="118">
        <v>0</v>
      </c>
      <c r="R47" s="53"/>
      <c r="V47" s="8"/>
    </row>
    <row r="48" spans="1:22">
      <c r="A48" s="52" t="s">
        <v>26</v>
      </c>
      <c r="B48" s="105">
        <v>61</v>
      </c>
      <c r="C48" s="113"/>
      <c r="D48" s="114">
        <f t="shared" si="22"/>
        <v>59</v>
      </c>
      <c r="E48" s="115"/>
      <c r="F48" s="105">
        <f>O48-M48</f>
        <v>52</v>
      </c>
      <c r="G48" s="113"/>
      <c r="H48" s="114">
        <f t="shared" si="24"/>
        <v>73</v>
      </c>
      <c r="I48" s="115"/>
      <c r="J48" s="116"/>
      <c r="K48" s="105">
        <f t="shared" si="21"/>
        <v>61</v>
      </c>
      <c r="L48" s="113"/>
      <c r="M48" s="114">
        <v>120</v>
      </c>
      <c r="N48" s="117"/>
      <c r="O48" s="105">
        <v>172</v>
      </c>
      <c r="P48" s="113"/>
      <c r="Q48" s="118">
        <v>245</v>
      </c>
      <c r="R48" s="53"/>
      <c r="V48" s="8"/>
    </row>
    <row r="49" spans="1:22">
      <c r="A49" s="52" t="s">
        <v>110</v>
      </c>
      <c r="B49" s="105">
        <v>11</v>
      </c>
      <c r="C49" s="113"/>
      <c r="D49" s="114">
        <f t="shared" si="22"/>
        <v>23</v>
      </c>
      <c r="E49" s="115"/>
      <c r="F49" s="105">
        <f t="shared" si="23"/>
        <v>16</v>
      </c>
      <c r="G49" s="113"/>
      <c r="H49" s="272">
        <f t="shared" si="24"/>
        <v>13</v>
      </c>
      <c r="I49" s="115"/>
      <c r="J49" s="116"/>
      <c r="K49" s="105">
        <f t="shared" si="21"/>
        <v>11</v>
      </c>
      <c r="L49" s="113"/>
      <c r="M49" s="114">
        <v>34</v>
      </c>
      <c r="N49" s="117"/>
      <c r="O49" s="105">
        <v>50</v>
      </c>
      <c r="P49" s="113"/>
      <c r="Q49" s="118">
        <v>63</v>
      </c>
      <c r="R49" s="53"/>
      <c r="V49" s="8"/>
    </row>
    <row r="50" spans="1:22">
      <c r="A50" s="70" t="s">
        <v>90</v>
      </c>
      <c r="B50" s="105">
        <v>-135</v>
      </c>
      <c r="C50" s="113"/>
      <c r="D50" s="114">
        <f t="shared" si="22"/>
        <v>56</v>
      </c>
      <c r="E50" s="115"/>
      <c r="F50" s="105">
        <f>O50-M50</f>
        <v>-90</v>
      </c>
      <c r="G50" s="113"/>
      <c r="H50" s="272">
        <f t="shared" si="24"/>
        <v>15</v>
      </c>
      <c r="I50" s="115"/>
      <c r="J50" s="116"/>
      <c r="K50" s="105">
        <f t="shared" si="21"/>
        <v>-135</v>
      </c>
      <c r="L50" s="113"/>
      <c r="M50" s="114">
        <v>-79</v>
      </c>
      <c r="N50" s="117"/>
      <c r="O50" s="105">
        <v>-169</v>
      </c>
      <c r="P50" s="113"/>
      <c r="Q50" s="118">
        <v>-154</v>
      </c>
      <c r="R50" s="53"/>
      <c r="V50" s="8"/>
    </row>
    <row r="51" spans="1:22" s="120" customFormat="1">
      <c r="A51" s="112" t="s">
        <v>27</v>
      </c>
      <c r="B51" s="105">
        <f>1-6</f>
        <v>-5</v>
      </c>
      <c r="C51" s="113"/>
      <c r="D51" s="114">
        <f t="shared" si="22"/>
        <v>-3</v>
      </c>
      <c r="E51" s="115"/>
      <c r="F51" s="105">
        <f t="shared" si="23"/>
        <v>-4</v>
      </c>
      <c r="G51" s="113"/>
      <c r="H51" s="114">
        <f t="shared" si="24"/>
        <v>-6</v>
      </c>
      <c r="I51" s="115"/>
      <c r="J51" s="116"/>
      <c r="K51" s="105">
        <f t="shared" si="21"/>
        <v>-5</v>
      </c>
      <c r="L51" s="113"/>
      <c r="M51" s="114">
        <f>1-9</f>
        <v>-8</v>
      </c>
      <c r="N51" s="117"/>
      <c r="O51" s="105">
        <f>3-15</f>
        <v>-12</v>
      </c>
      <c r="P51" s="113"/>
      <c r="Q51" s="118">
        <f>4-22</f>
        <v>-18</v>
      </c>
      <c r="R51" s="119"/>
      <c r="V51" s="8"/>
    </row>
    <row r="52" spans="1:22">
      <c r="A52" s="52" t="s">
        <v>28</v>
      </c>
      <c r="B52" s="176">
        <v>-5</v>
      </c>
      <c r="C52" s="177"/>
      <c r="D52" s="178">
        <f t="shared" si="22"/>
        <v>-75</v>
      </c>
      <c r="E52" s="179"/>
      <c r="F52" s="176">
        <f>O52-M52</f>
        <v>-35</v>
      </c>
      <c r="G52" s="177"/>
      <c r="H52" s="178">
        <f t="shared" si="24"/>
        <v>101</v>
      </c>
      <c r="I52" s="179"/>
      <c r="J52" s="116"/>
      <c r="K52" s="176">
        <f t="shared" si="21"/>
        <v>-5</v>
      </c>
      <c r="L52" s="177"/>
      <c r="M52" s="178">
        <v>-80</v>
      </c>
      <c r="N52" s="180"/>
      <c r="O52" s="176">
        <v>-115</v>
      </c>
      <c r="P52" s="177"/>
      <c r="Q52" s="181">
        <v>-14</v>
      </c>
      <c r="R52" s="54"/>
      <c r="V52" s="8"/>
    </row>
    <row r="53" spans="1:22" s="8" customFormat="1">
      <c r="A53" s="86" t="s">
        <v>29</v>
      </c>
      <c r="B53" s="182">
        <f>SUM(B41:B52)</f>
        <v>70</v>
      </c>
      <c r="C53" s="183"/>
      <c r="D53" s="184">
        <f>SUM(D41:D52)</f>
        <v>84</v>
      </c>
      <c r="E53" s="185"/>
      <c r="F53" s="105">
        <f>SUM(F41:F52)</f>
        <v>-48</v>
      </c>
      <c r="G53" s="183"/>
      <c r="H53" s="281">
        <f>SUM(H41:H52)</f>
        <v>195</v>
      </c>
      <c r="I53" s="186"/>
      <c r="J53" s="173"/>
      <c r="K53" s="182">
        <f t="shared" si="21"/>
        <v>70</v>
      </c>
      <c r="L53" s="183"/>
      <c r="M53" s="184">
        <f>SUM(M41:M52)</f>
        <v>154</v>
      </c>
      <c r="N53" s="185"/>
      <c r="O53" s="182">
        <f>SUM(O41:O52)</f>
        <v>106</v>
      </c>
      <c r="P53" s="183"/>
      <c r="Q53" s="279">
        <f>SUM(Q41:Q52)</f>
        <v>301</v>
      </c>
      <c r="R53" s="55"/>
    </row>
    <row r="54" spans="1:22">
      <c r="A54" s="86"/>
      <c r="B54" s="105"/>
      <c r="C54" s="113"/>
      <c r="D54" s="114"/>
      <c r="E54" s="117"/>
      <c r="F54" s="105"/>
      <c r="G54" s="113"/>
      <c r="H54" s="114"/>
      <c r="I54" s="115"/>
      <c r="J54" s="116"/>
      <c r="K54" s="105"/>
      <c r="L54" s="113"/>
      <c r="M54" s="114"/>
      <c r="N54" s="117"/>
      <c r="O54" s="105"/>
      <c r="P54" s="113"/>
      <c r="Q54" s="118"/>
      <c r="R54" s="53"/>
      <c r="V54" s="8"/>
    </row>
    <row r="55" spans="1:22" outlineLevel="1">
      <c r="A55" s="87" t="s">
        <v>30</v>
      </c>
      <c r="B55" s="187">
        <v>0</v>
      </c>
      <c r="C55" s="113"/>
      <c r="D55" s="114">
        <f>M55-B55</f>
        <v>0</v>
      </c>
      <c r="E55" s="117"/>
      <c r="F55" s="105">
        <f>O55-M55</f>
        <v>0</v>
      </c>
      <c r="G55" s="113"/>
      <c r="H55" s="114">
        <f>Q55-O55</f>
        <v>0</v>
      </c>
      <c r="I55" s="115"/>
      <c r="J55" s="116"/>
      <c r="K55" s="105">
        <f>B55</f>
        <v>0</v>
      </c>
      <c r="L55" s="113"/>
      <c r="M55" s="114">
        <v>0</v>
      </c>
      <c r="N55" s="117"/>
      <c r="O55" s="105">
        <v>0</v>
      </c>
      <c r="P55" s="113"/>
      <c r="Q55" s="118">
        <v>0</v>
      </c>
      <c r="R55" s="53"/>
      <c r="V55" s="8"/>
    </row>
    <row r="56" spans="1:22">
      <c r="A56" s="87" t="s">
        <v>123</v>
      </c>
      <c r="B56" s="105">
        <v>-4</v>
      </c>
      <c r="C56" s="113"/>
      <c r="D56" s="114">
        <f t="shared" ref="D56:D60" si="25">M56-B56</f>
        <v>0</v>
      </c>
      <c r="E56" s="117"/>
      <c r="F56" s="105">
        <f t="shared" ref="F56:F60" si="26">O56-M56</f>
        <v>-7</v>
      </c>
      <c r="G56" s="113"/>
      <c r="H56" s="114">
        <f t="shared" ref="H56:H60" si="27">Q56-O56</f>
        <v>-15</v>
      </c>
      <c r="I56" s="115"/>
      <c r="J56" s="116"/>
      <c r="K56" s="105">
        <f t="shared" ref="K56:K60" si="28">B56</f>
        <v>-4</v>
      </c>
      <c r="L56" s="113"/>
      <c r="M56" s="114">
        <v>-4</v>
      </c>
      <c r="N56" s="117"/>
      <c r="O56" s="105">
        <v>-11</v>
      </c>
      <c r="P56" s="113"/>
      <c r="Q56" s="118">
        <v>-26</v>
      </c>
      <c r="R56" s="53"/>
      <c r="V56" s="8"/>
    </row>
    <row r="57" spans="1:22">
      <c r="A57" s="87" t="s">
        <v>124</v>
      </c>
      <c r="B57" s="105">
        <v>-45</v>
      </c>
      <c r="C57" s="113"/>
      <c r="D57" s="114">
        <f t="shared" si="25"/>
        <v>-53</v>
      </c>
      <c r="E57" s="117"/>
      <c r="F57" s="105">
        <f t="shared" si="26"/>
        <v>-39</v>
      </c>
      <c r="G57" s="113"/>
      <c r="H57" s="272">
        <f t="shared" si="27"/>
        <v>-59</v>
      </c>
      <c r="I57" s="115"/>
      <c r="J57" s="116"/>
      <c r="K57" s="105">
        <f t="shared" si="28"/>
        <v>-45</v>
      </c>
      <c r="L57" s="113"/>
      <c r="M57" s="114">
        <v>-98</v>
      </c>
      <c r="N57" s="117"/>
      <c r="O57" s="105">
        <v>-137</v>
      </c>
      <c r="P57" s="113"/>
      <c r="Q57" s="118">
        <v>-196</v>
      </c>
      <c r="R57" s="53"/>
      <c r="V57" s="8"/>
    </row>
    <row r="58" spans="1:22">
      <c r="A58" s="87" t="s">
        <v>116</v>
      </c>
      <c r="B58" s="105">
        <v>0</v>
      </c>
      <c r="C58" s="113"/>
      <c r="D58" s="114">
        <v>0</v>
      </c>
      <c r="E58" s="117"/>
      <c r="F58" s="105">
        <v>0</v>
      </c>
      <c r="G58" s="113"/>
      <c r="H58" s="114">
        <f t="shared" si="27"/>
        <v>0</v>
      </c>
      <c r="I58" s="115"/>
      <c r="J58" s="116"/>
      <c r="K58" s="105">
        <f t="shared" si="28"/>
        <v>0</v>
      </c>
      <c r="L58" s="113"/>
      <c r="M58" s="114">
        <v>0</v>
      </c>
      <c r="N58" s="117"/>
      <c r="O58" s="105">
        <v>0</v>
      </c>
      <c r="P58" s="113"/>
      <c r="Q58" s="118"/>
      <c r="R58" s="53"/>
      <c r="V58" s="8"/>
    </row>
    <row r="59" spans="1:22" outlineLevel="1">
      <c r="A59" s="87" t="s">
        <v>105</v>
      </c>
      <c r="B59" s="105">
        <v>0</v>
      </c>
      <c r="C59" s="113"/>
      <c r="D59" s="114">
        <f t="shared" si="25"/>
        <v>0</v>
      </c>
      <c r="E59" s="117"/>
      <c r="F59" s="105">
        <f t="shared" si="26"/>
        <v>0</v>
      </c>
      <c r="G59" s="113"/>
      <c r="H59" s="114">
        <f t="shared" si="27"/>
        <v>0</v>
      </c>
      <c r="I59" s="115"/>
      <c r="J59" s="116"/>
      <c r="K59" s="105">
        <f t="shared" si="28"/>
        <v>0</v>
      </c>
      <c r="L59" s="113"/>
      <c r="M59" s="114">
        <v>0</v>
      </c>
      <c r="N59" s="117"/>
      <c r="O59" s="105">
        <v>0</v>
      </c>
      <c r="P59" s="113"/>
      <c r="Q59" s="118"/>
      <c r="R59" s="53"/>
      <c r="V59" s="8"/>
    </row>
    <row r="60" spans="1:22" outlineLevel="1">
      <c r="A60" s="87" t="s">
        <v>81</v>
      </c>
      <c r="B60" s="105">
        <v>0</v>
      </c>
      <c r="C60" s="113"/>
      <c r="D60" s="114">
        <f t="shared" si="25"/>
        <v>-25</v>
      </c>
      <c r="E60" s="117"/>
      <c r="F60" s="105">
        <f t="shared" si="26"/>
        <v>0</v>
      </c>
      <c r="G60" s="113"/>
      <c r="H60" s="114">
        <f t="shared" si="27"/>
        <v>2</v>
      </c>
      <c r="I60" s="115"/>
      <c r="J60" s="116"/>
      <c r="K60" s="105">
        <f t="shared" si="28"/>
        <v>0</v>
      </c>
      <c r="L60" s="113"/>
      <c r="M60" s="114">
        <v>-25</v>
      </c>
      <c r="N60" s="117"/>
      <c r="O60" s="105">
        <v>-25</v>
      </c>
      <c r="P60" s="113"/>
      <c r="Q60" s="118">
        <v>-23</v>
      </c>
      <c r="R60" s="53"/>
      <c r="V60" s="8"/>
    </row>
    <row r="61" spans="1:22" s="8" customFormat="1">
      <c r="A61" s="88" t="s">
        <v>31</v>
      </c>
      <c r="B61" s="188">
        <f>SUM(B55:B60)</f>
        <v>-49</v>
      </c>
      <c r="C61" s="189"/>
      <c r="D61" s="190">
        <f>SUM(D55:D60)</f>
        <v>-78</v>
      </c>
      <c r="E61" s="191"/>
      <c r="F61" s="188">
        <f>SUM(F55:F60)</f>
        <v>-46</v>
      </c>
      <c r="G61" s="189"/>
      <c r="H61" s="280">
        <f>SUM(H55:H60)</f>
        <v>-72</v>
      </c>
      <c r="I61" s="192"/>
      <c r="J61" s="193"/>
      <c r="K61" s="188">
        <f>SUM(K55:K60)</f>
        <v>-49</v>
      </c>
      <c r="L61" s="189"/>
      <c r="M61" s="190">
        <f>SUM(M55:M60)</f>
        <v>-127</v>
      </c>
      <c r="N61" s="191"/>
      <c r="O61" s="188">
        <f>SUM(O55:O60)</f>
        <v>-173</v>
      </c>
      <c r="P61" s="189"/>
      <c r="Q61" s="194">
        <f>SUM(Q55:Q60)</f>
        <v>-245</v>
      </c>
      <c r="R61" s="56"/>
    </row>
    <row r="62" spans="1:22">
      <c r="A62" s="87"/>
      <c r="B62" s="105"/>
      <c r="C62" s="113"/>
      <c r="D62" s="114"/>
      <c r="E62" s="117"/>
      <c r="F62" s="105"/>
      <c r="G62" s="113"/>
      <c r="H62" s="114"/>
      <c r="I62" s="115"/>
      <c r="J62" s="116"/>
      <c r="K62" s="105"/>
      <c r="L62" s="113"/>
      <c r="M62" s="114"/>
      <c r="N62" s="117"/>
      <c r="O62" s="105"/>
      <c r="P62" s="113"/>
      <c r="Q62" s="118"/>
      <c r="R62" s="53"/>
      <c r="V62" s="8"/>
    </row>
    <row r="63" spans="1:22" s="8" customFormat="1">
      <c r="A63" s="88" t="s">
        <v>32</v>
      </c>
      <c r="B63" s="195">
        <f>SUM(B61,B53)</f>
        <v>21</v>
      </c>
      <c r="C63" s="196"/>
      <c r="D63" s="197">
        <f>SUM(D61,D53)</f>
        <v>6</v>
      </c>
      <c r="E63" s="198"/>
      <c r="F63" s="195">
        <f>SUM(F61,F53)</f>
        <v>-94</v>
      </c>
      <c r="G63" s="196"/>
      <c r="H63" s="197">
        <f>SUM(H61,H53)</f>
        <v>123</v>
      </c>
      <c r="I63" s="199"/>
      <c r="J63" s="173"/>
      <c r="K63" s="195">
        <f>SUM(K61,K53)</f>
        <v>21</v>
      </c>
      <c r="L63" s="196"/>
      <c r="M63" s="197">
        <f>SUM(M61,M53)</f>
        <v>27</v>
      </c>
      <c r="N63" s="198"/>
      <c r="O63" s="195">
        <f>SUM(O61,O53)</f>
        <v>-67</v>
      </c>
      <c r="P63" s="196"/>
      <c r="Q63" s="200">
        <f>SUM(Q61,Q53)</f>
        <v>56</v>
      </c>
      <c r="R63" s="57"/>
    </row>
    <row r="64" spans="1:22">
      <c r="A64" s="89"/>
      <c r="B64" s="105"/>
      <c r="C64" s="113"/>
      <c r="D64" s="114"/>
      <c r="E64" s="117"/>
      <c r="F64" s="105"/>
      <c r="G64" s="113"/>
      <c r="H64" s="114"/>
      <c r="I64" s="115"/>
      <c r="J64" s="116"/>
      <c r="K64" s="105"/>
      <c r="L64" s="113"/>
      <c r="M64" s="114"/>
      <c r="N64" s="117"/>
      <c r="O64" s="105"/>
      <c r="P64" s="113"/>
      <c r="Q64" s="118"/>
      <c r="R64" s="53"/>
      <c r="V64" s="8"/>
    </row>
    <row r="65" spans="1:22" outlineLevel="1">
      <c r="A65" s="87" t="s">
        <v>33</v>
      </c>
      <c r="B65" s="105">
        <v>0</v>
      </c>
      <c r="C65" s="113"/>
      <c r="D65" s="114">
        <f>M65-B65</f>
        <v>0</v>
      </c>
      <c r="E65" s="117"/>
      <c r="F65" s="105">
        <f>O65-M65</f>
        <v>0</v>
      </c>
      <c r="G65" s="113"/>
      <c r="H65" s="114">
        <f>Q65-O65</f>
        <v>0</v>
      </c>
      <c r="I65" s="115"/>
      <c r="J65" s="116"/>
      <c r="K65" s="105">
        <f>B65</f>
        <v>0</v>
      </c>
      <c r="L65" s="113"/>
      <c r="M65" s="114">
        <v>0</v>
      </c>
      <c r="N65" s="117"/>
      <c r="O65" s="105">
        <v>0</v>
      </c>
      <c r="P65" s="113"/>
      <c r="Q65" s="118">
        <v>0</v>
      </c>
      <c r="R65" s="53"/>
      <c r="V65" s="8"/>
    </row>
    <row r="66" spans="1:22" outlineLevel="1">
      <c r="A66" s="87" t="s">
        <v>102</v>
      </c>
      <c r="B66" s="105">
        <v>0</v>
      </c>
      <c r="C66" s="113"/>
      <c r="D66" s="114">
        <f t="shared" ref="D66:D68" si="29">M66-B66</f>
        <v>0</v>
      </c>
      <c r="E66" s="117"/>
      <c r="F66" s="105">
        <f t="shared" ref="F66:F68" si="30">O66-M66</f>
        <v>0</v>
      </c>
      <c r="G66" s="113"/>
      <c r="H66" s="114">
        <f t="shared" ref="H66:H72" si="31">Q66-O66</f>
        <v>11</v>
      </c>
      <c r="I66" s="115"/>
      <c r="J66" s="116"/>
      <c r="K66" s="105">
        <f t="shared" ref="K66:K67" si="32">B66</f>
        <v>0</v>
      </c>
      <c r="L66" s="113"/>
      <c r="M66" s="114">
        <v>0</v>
      </c>
      <c r="N66" s="117"/>
      <c r="O66" s="105">
        <v>0</v>
      </c>
      <c r="P66" s="113"/>
      <c r="Q66" s="118">
        <v>11</v>
      </c>
      <c r="R66" s="53"/>
      <c r="V66" s="8"/>
    </row>
    <row r="67" spans="1:22">
      <c r="A67" s="87" t="s">
        <v>118</v>
      </c>
      <c r="B67" s="105">
        <v>-4</v>
      </c>
      <c r="C67" s="113"/>
      <c r="D67" s="114">
        <f t="shared" si="29"/>
        <v>-20</v>
      </c>
      <c r="E67" s="117"/>
      <c r="F67" s="105">
        <f t="shared" si="30"/>
        <v>0</v>
      </c>
      <c r="G67" s="113"/>
      <c r="H67" s="114">
        <f t="shared" si="31"/>
        <v>0</v>
      </c>
      <c r="I67" s="115"/>
      <c r="J67" s="116"/>
      <c r="K67" s="105">
        <f t="shared" si="32"/>
        <v>-4</v>
      </c>
      <c r="L67" s="113"/>
      <c r="M67" s="114">
        <v>-24</v>
      </c>
      <c r="N67" s="117"/>
      <c r="O67" s="105">
        <v>-24</v>
      </c>
      <c r="P67" s="113"/>
      <c r="Q67" s="118">
        <v>-24</v>
      </c>
      <c r="R67" s="53"/>
      <c r="V67" s="8"/>
    </row>
    <row r="68" spans="1:22">
      <c r="A68" s="87" t="s">
        <v>111</v>
      </c>
      <c r="B68" s="105">
        <v>-6</v>
      </c>
      <c r="C68" s="113"/>
      <c r="D68" s="114">
        <f t="shared" si="29"/>
        <v>-5</v>
      </c>
      <c r="E68" s="117"/>
      <c r="F68" s="105">
        <f t="shared" si="30"/>
        <v>-11</v>
      </c>
      <c r="G68" s="113"/>
      <c r="H68" s="114">
        <f t="shared" si="31"/>
        <v>-8</v>
      </c>
      <c r="I68" s="115"/>
      <c r="J68" s="116"/>
      <c r="K68" s="105">
        <f>B68</f>
        <v>-6</v>
      </c>
      <c r="L68" s="113"/>
      <c r="M68" s="114">
        <v>-11</v>
      </c>
      <c r="N68" s="117"/>
      <c r="O68" s="105">
        <v>-22</v>
      </c>
      <c r="P68" s="113"/>
      <c r="Q68" s="118">
        <v>-30</v>
      </c>
      <c r="R68" s="53"/>
      <c r="V68" s="8"/>
    </row>
    <row r="69" spans="1:22">
      <c r="A69" s="87" t="s">
        <v>114</v>
      </c>
      <c r="B69" s="105">
        <v>-4</v>
      </c>
      <c r="C69" s="113"/>
      <c r="D69" s="114">
        <f>M69-B69</f>
        <v>-6</v>
      </c>
      <c r="E69" s="117"/>
      <c r="F69" s="105">
        <f>O69-M69</f>
        <v>-5</v>
      </c>
      <c r="G69" s="113"/>
      <c r="H69" s="114">
        <f t="shared" si="31"/>
        <v>-4</v>
      </c>
      <c r="I69" s="115"/>
      <c r="J69" s="116"/>
      <c r="K69" s="105">
        <f>B69</f>
        <v>-4</v>
      </c>
      <c r="L69" s="113"/>
      <c r="M69" s="114">
        <v>-10</v>
      </c>
      <c r="N69" s="117"/>
      <c r="O69" s="105">
        <v>-15</v>
      </c>
      <c r="P69" s="113"/>
      <c r="Q69" s="118">
        <v>-19</v>
      </c>
      <c r="R69" s="53"/>
      <c r="V69" s="8"/>
    </row>
    <row r="70" spans="1:22" outlineLevel="1">
      <c r="A70" s="87" t="s">
        <v>34</v>
      </c>
      <c r="B70" s="105"/>
      <c r="C70" s="113"/>
      <c r="D70" s="114"/>
      <c r="E70" s="117"/>
      <c r="F70" s="105"/>
      <c r="G70" s="113"/>
      <c r="H70" s="114"/>
      <c r="I70" s="115"/>
      <c r="J70" s="116"/>
      <c r="K70" s="105"/>
      <c r="L70" s="113"/>
      <c r="M70" s="114"/>
      <c r="N70" s="117"/>
      <c r="O70" s="105"/>
      <c r="P70" s="113"/>
      <c r="Q70" s="118"/>
      <c r="R70" s="53"/>
      <c r="V70" s="8"/>
    </row>
    <row r="71" spans="1:22" outlineLevel="1">
      <c r="A71" s="87" t="s">
        <v>107</v>
      </c>
      <c r="B71" s="105">
        <v>0</v>
      </c>
      <c r="C71" s="113"/>
      <c r="D71" s="114">
        <v>0</v>
      </c>
      <c r="E71" s="117"/>
      <c r="F71" s="105">
        <v>0</v>
      </c>
      <c r="G71" s="113"/>
      <c r="H71" s="114">
        <f t="shared" si="31"/>
        <v>0</v>
      </c>
      <c r="I71" s="115"/>
      <c r="J71" s="116"/>
      <c r="K71" s="105">
        <f>B71</f>
        <v>0</v>
      </c>
      <c r="L71" s="113"/>
      <c r="M71" s="114">
        <v>0</v>
      </c>
      <c r="N71" s="117"/>
      <c r="O71" s="105">
        <v>0</v>
      </c>
      <c r="P71" s="113"/>
      <c r="Q71" s="118"/>
      <c r="R71" s="53"/>
      <c r="V71" s="8"/>
    </row>
    <row r="72" spans="1:22" outlineLevel="1">
      <c r="A72" s="87" t="s">
        <v>109</v>
      </c>
      <c r="B72" s="105">
        <v>0</v>
      </c>
      <c r="C72" s="113"/>
      <c r="D72" s="114">
        <v>0</v>
      </c>
      <c r="E72" s="117"/>
      <c r="F72" s="105">
        <v>0</v>
      </c>
      <c r="G72" s="113"/>
      <c r="H72" s="114">
        <f t="shared" si="31"/>
        <v>0</v>
      </c>
      <c r="I72" s="115"/>
      <c r="J72" s="116"/>
      <c r="K72" s="105">
        <f>B72</f>
        <v>0</v>
      </c>
      <c r="L72" s="113"/>
      <c r="M72" s="114">
        <v>0</v>
      </c>
      <c r="N72" s="117"/>
      <c r="O72" s="105">
        <v>0</v>
      </c>
      <c r="P72" s="113"/>
      <c r="Q72" s="118"/>
      <c r="R72" s="53"/>
      <c r="V72" s="8"/>
    </row>
    <row r="73" spans="1:22" s="8" customFormat="1">
      <c r="A73" s="88" t="s">
        <v>35</v>
      </c>
      <c r="B73" s="188">
        <f>SUM(B65:B72)</f>
        <v>-14</v>
      </c>
      <c r="C73" s="189"/>
      <c r="D73" s="190">
        <f>SUM(D65:D71)</f>
        <v>-31</v>
      </c>
      <c r="E73" s="191"/>
      <c r="F73" s="188">
        <f>SUM(F65:F71)</f>
        <v>-16</v>
      </c>
      <c r="G73" s="189"/>
      <c r="H73" s="190">
        <f>SUM(H65:H72)</f>
        <v>-1</v>
      </c>
      <c r="I73" s="192"/>
      <c r="J73" s="193"/>
      <c r="K73" s="188">
        <f>SUM(K65:K72)</f>
        <v>-14</v>
      </c>
      <c r="L73" s="189"/>
      <c r="M73" s="190">
        <f>SUM(M65:M72)</f>
        <v>-45</v>
      </c>
      <c r="N73" s="191"/>
      <c r="O73" s="188">
        <f>SUM(O65:O72)</f>
        <v>-61</v>
      </c>
      <c r="P73" s="189"/>
      <c r="Q73" s="194">
        <f>SUM(Q65:Q72)</f>
        <v>-62</v>
      </c>
      <c r="R73" s="56"/>
    </row>
    <row r="74" spans="1:22">
      <c r="A74" s="87"/>
      <c r="B74" s="105"/>
      <c r="C74" s="113"/>
      <c r="D74" s="114"/>
      <c r="E74" s="117"/>
      <c r="F74" s="105"/>
      <c r="G74" s="113"/>
      <c r="H74" s="114"/>
      <c r="I74" s="115"/>
      <c r="J74" s="116"/>
      <c r="K74" s="105"/>
      <c r="L74" s="113"/>
      <c r="M74" s="114"/>
      <c r="N74" s="117"/>
      <c r="O74" s="105"/>
      <c r="P74" s="201"/>
      <c r="Q74" s="202"/>
      <c r="R74" s="53"/>
      <c r="V74" s="8"/>
    </row>
    <row r="75" spans="1:22" s="8" customFormat="1">
      <c r="A75" s="88" t="s">
        <v>36</v>
      </c>
      <c r="B75" s="203">
        <f>SUM(B73,B63)</f>
        <v>7</v>
      </c>
      <c r="C75" s="204"/>
      <c r="D75" s="197">
        <f>SUM(D73,D63)</f>
        <v>-25</v>
      </c>
      <c r="E75" s="205"/>
      <c r="F75" s="203">
        <f>SUM(F73,F63)</f>
        <v>-110</v>
      </c>
      <c r="G75" s="204"/>
      <c r="H75" s="206">
        <f>SUM(H73,H63)</f>
        <v>122</v>
      </c>
      <c r="I75" s="207"/>
      <c r="J75" s="193"/>
      <c r="K75" s="203">
        <f>SUM(K73,K63)</f>
        <v>7</v>
      </c>
      <c r="L75" s="204"/>
      <c r="M75" s="206">
        <f>SUM(M73,M63)</f>
        <v>-18</v>
      </c>
      <c r="N75" s="205"/>
      <c r="O75" s="203">
        <f>SUM(O73,O63)</f>
        <v>-128</v>
      </c>
      <c r="P75" s="208"/>
      <c r="Q75" s="209">
        <f>SUM(Q73,Q63)</f>
        <v>-6</v>
      </c>
      <c r="R75" s="58"/>
    </row>
    <row r="76" spans="1:22" s="83" customFormat="1">
      <c r="B76" s="162"/>
      <c r="C76" s="162"/>
      <c r="D76" s="162"/>
      <c r="E76" s="162"/>
      <c r="F76" s="162"/>
      <c r="G76" s="162"/>
      <c r="H76" s="162"/>
      <c r="I76" s="162"/>
      <c r="J76" s="163"/>
      <c r="K76" s="162"/>
      <c r="L76" s="162"/>
      <c r="M76" s="162"/>
      <c r="N76" s="162"/>
      <c r="O76" s="162"/>
      <c r="P76" s="164"/>
      <c r="Q76" s="163"/>
      <c r="R76" s="103"/>
      <c r="V76" s="8"/>
    </row>
    <row r="77" spans="1:22">
      <c r="A77" s="83"/>
      <c r="B77" s="134"/>
      <c r="C77" s="134"/>
      <c r="D77" s="134"/>
      <c r="E77" s="134"/>
      <c r="F77" s="134"/>
      <c r="G77" s="134"/>
      <c r="H77" s="134"/>
      <c r="I77" s="134"/>
      <c r="J77" s="135"/>
      <c r="K77" s="134"/>
      <c r="L77" s="134"/>
      <c r="M77" s="134"/>
      <c r="N77" s="134"/>
      <c r="O77" s="134"/>
      <c r="P77" s="135"/>
      <c r="Q77" s="135"/>
      <c r="R77" s="48"/>
      <c r="V77" s="8"/>
    </row>
    <row r="78" spans="1:22">
      <c r="A78" s="90" t="s">
        <v>37</v>
      </c>
      <c r="B78" s="134"/>
      <c r="C78" s="134"/>
      <c r="D78" s="134"/>
      <c r="E78" s="134"/>
      <c r="F78" s="134"/>
      <c r="G78" s="134"/>
      <c r="H78" s="134"/>
      <c r="I78" s="134"/>
      <c r="J78" s="135"/>
      <c r="K78" s="134"/>
      <c r="L78" s="134"/>
      <c r="M78" s="134"/>
      <c r="N78" s="134"/>
      <c r="O78" s="134"/>
      <c r="P78" s="135"/>
      <c r="Q78" s="135"/>
      <c r="R78" s="48"/>
      <c r="V78" s="8"/>
    </row>
    <row r="79" spans="1:22">
      <c r="A79" s="90"/>
      <c r="B79" s="134"/>
      <c r="C79" s="134"/>
      <c r="D79" s="134"/>
      <c r="E79" s="134"/>
      <c r="F79" s="134"/>
      <c r="G79" s="134"/>
      <c r="H79" s="134"/>
      <c r="I79" s="134"/>
      <c r="J79" s="135"/>
      <c r="K79" s="134"/>
      <c r="L79" s="134"/>
      <c r="M79" s="134"/>
      <c r="N79" s="134"/>
      <c r="O79" s="134"/>
      <c r="P79" s="136"/>
      <c r="Q79" s="135"/>
      <c r="R79" s="104"/>
      <c r="V79" s="8"/>
    </row>
    <row r="80" spans="1:22">
      <c r="A80" s="87" t="s">
        <v>78</v>
      </c>
      <c r="B80" s="210">
        <v>20.711297071129707</v>
      </c>
      <c r="C80" s="211"/>
      <c r="D80" s="212">
        <v>9.7150259067357503</v>
      </c>
      <c r="E80" s="213"/>
      <c r="F80" s="210">
        <v>7.5129533678756477</v>
      </c>
      <c r="G80" s="211"/>
      <c r="H80" s="276">
        <v>6.4581231079717458</v>
      </c>
      <c r="I80" s="214"/>
      <c r="J80" s="215"/>
      <c r="K80" s="210">
        <v>20.711297071129707</v>
      </c>
      <c r="L80" s="211"/>
      <c r="M80" s="212">
        <v>15.798611111111111</v>
      </c>
      <c r="N80" s="213"/>
      <c r="O80" s="210">
        <v>13.239999999999998</v>
      </c>
      <c r="P80" s="211"/>
      <c r="Q80" s="278">
        <v>11.314809510169006</v>
      </c>
      <c r="R80" s="59"/>
      <c r="V80" s="8"/>
    </row>
    <row r="81" spans="1:22">
      <c r="A81" s="87" t="s">
        <v>38</v>
      </c>
      <c r="B81" s="110">
        <v>7.9</v>
      </c>
      <c r="C81" s="111"/>
      <c r="D81" s="216">
        <v>-0.9</v>
      </c>
      <c r="E81" s="217"/>
      <c r="F81" s="110">
        <v>-1.8</v>
      </c>
      <c r="G81" s="111"/>
      <c r="H81" s="277">
        <v>-2.9</v>
      </c>
      <c r="I81" s="218"/>
      <c r="J81" s="219"/>
      <c r="K81" s="110">
        <f t="shared" ref="K81:K87" si="33">B81</f>
        <v>7.9</v>
      </c>
      <c r="L81" s="111"/>
      <c r="M81" s="216">
        <f>K81+D81</f>
        <v>7</v>
      </c>
      <c r="N81" s="217"/>
      <c r="O81" s="110">
        <f>+SUM(B81:F81)-0.1</f>
        <v>5.1000000000000005</v>
      </c>
      <c r="P81" s="111"/>
      <c r="Q81" s="220">
        <v>2.29</v>
      </c>
      <c r="R81" s="72"/>
      <c r="V81" s="8"/>
    </row>
    <row r="82" spans="1:22" hidden="1" outlineLevel="1">
      <c r="A82" s="87" t="s">
        <v>86</v>
      </c>
      <c r="B82" s="110"/>
      <c r="C82" s="111"/>
      <c r="D82" s="216"/>
      <c r="E82" s="217"/>
      <c r="F82" s="110"/>
      <c r="G82" s="111"/>
      <c r="H82" s="277"/>
      <c r="I82" s="218"/>
      <c r="J82" s="219"/>
      <c r="K82" s="110">
        <f t="shared" si="33"/>
        <v>0</v>
      </c>
      <c r="L82" s="111"/>
      <c r="M82" s="216">
        <f t="shared" ref="M82:M83" si="34">K82+D82</f>
        <v>0</v>
      </c>
      <c r="N82" s="217"/>
      <c r="O82" s="110">
        <f t="shared" ref="O82" si="35">M82+F82</f>
        <v>0</v>
      </c>
      <c r="P82" s="111"/>
      <c r="Q82" s="221"/>
      <c r="R82" s="72"/>
      <c r="V82" s="8"/>
    </row>
    <row r="83" spans="1:22" collapsed="1">
      <c r="A83" s="87" t="s">
        <v>39</v>
      </c>
      <c r="B83" s="110">
        <v>7.8</v>
      </c>
      <c r="C83" s="111"/>
      <c r="D83" s="216">
        <v>-0.9</v>
      </c>
      <c r="E83" s="217"/>
      <c r="F83" s="110">
        <v>-1.8</v>
      </c>
      <c r="G83" s="111"/>
      <c r="H83" s="277">
        <f>+H81</f>
        <v>-2.9</v>
      </c>
      <c r="I83" s="218"/>
      <c r="J83" s="219"/>
      <c r="K83" s="110">
        <f t="shared" si="33"/>
        <v>7.8</v>
      </c>
      <c r="L83" s="111"/>
      <c r="M83" s="216">
        <f t="shared" si="34"/>
        <v>6.8999999999999995</v>
      </c>
      <c r="N83" s="217"/>
      <c r="O83" s="110">
        <f>+SUM(B83:F83)</f>
        <v>5.0999999999999996</v>
      </c>
      <c r="P83" s="111"/>
      <c r="Q83" s="220">
        <v>2.27</v>
      </c>
      <c r="R83" s="72"/>
      <c r="V83" s="8"/>
    </row>
    <row r="84" spans="1:22" hidden="1" outlineLevel="1">
      <c r="A84" s="87" t="s">
        <v>87</v>
      </c>
      <c r="B84" s="110"/>
      <c r="C84" s="111"/>
      <c r="D84" s="216"/>
      <c r="E84" s="217"/>
      <c r="F84" s="110"/>
      <c r="G84" s="111"/>
      <c r="H84" s="277"/>
      <c r="I84" s="218"/>
      <c r="J84" s="219"/>
      <c r="K84" s="110">
        <f t="shared" si="33"/>
        <v>0</v>
      </c>
      <c r="L84" s="111"/>
      <c r="M84" s="216"/>
      <c r="N84" s="217"/>
      <c r="O84" s="110"/>
      <c r="P84" s="111"/>
      <c r="Q84" s="220"/>
      <c r="R84" s="72"/>
      <c r="V84" s="8"/>
    </row>
    <row r="85" spans="1:22" collapsed="1">
      <c r="A85" s="87" t="s">
        <v>40</v>
      </c>
      <c r="B85" s="110">
        <v>6.4125718654638755</v>
      </c>
      <c r="C85" s="111"/>
      <c r="D85" s="122">
        <v>7.6950862385566507</v>
      </c>
      <c r="E85" s="123"/>
      <c r="F85" s="124">
        <v>-4.3971921363180861</v>
      </c>
      <c r="G85" s="125"/>
      <c r="H85" s="282">
        <v>17.863593053792226</v>
      </c>
      <c r="I85" s="218"/>
      <c r="J85" s="219"/>
      <c r="K85" s="110">
        <v>6.4125718654638755</v>
      </c>
      <c r="L85" s="111"/>
      <c r="M85" s="216">
        <v>14.107658104020526</v>
      </c>
      <c r="N85" s="217"/>
      <c r="O85" s="110">
        <v>9.7104659677024401</v>
      </c>
      <c r="P85" s="111"/>
      <c r="Q85" s="283">
        <v>27.574059021494666</v>
      </c>
      <c r="R85" s="72"/>
      <c r="V85" s="8"/>
    </row>
    <row r="86" spans="1:22" hidden="1" outlineLevel="1">
      <c r="A86" s="87" t="s">
        <v>88</v>
      </c>
      <c r="B86" s="110"/>
      <c r="C86" s="111"/>
      <c r="D86" s="216"/>
      <c r="E86" s="217"/>
      <c r="F86" s="105"/>
      <c r="G86" s="111"/>
      <c r="H86" s="277"/>
      <c r="I86" s="218"/>
      <c r="J86" s="219"/>
      <c r="K86" s="110">
        <f t="shared" si="33"/>
        <v>0</v>
      </c>
      <c r="L86" s="111"/>
      <c r="M86" s="216"/>
      <c r="N86" s="217"/>
      <c r="O86" s="110"/>
      <c r="P86" s="111"/>
      <c r="Q86" s="220"/>
      <c r="R86" s="72"/>
      <c r="V86" s="8"/>
    </row>
    <row r="87" spans="1:22" ht="13.8" collapsed="1" thickBot="1">
      <c r="A87" s="87" t="s">
        <v>41</v>
      </c>
      <c r="B87" s="105">
        <v>2404</v>
      </c>
      <c r="C87" s="113"/>
      <c r="D87" s="114">
        <v>2418</v>
      </c>
      <c r="E87" s="117"/>
      <c r="F87" s="105">
        <v>2419</v>
      </c>
      <c r="G87" s="113"/>
      <c r="H87" s="272">
        <v>2433</v>
      </c>
      <c r="I87" s="115"/>
      <c r="J87" s="116"/>
      <c r="K87" s="176">
        <f t="shared" si="33"/>
        <v>2404</v>
      </c>
      <c r="L87" s="177"/>
      <c r="M87" s="178">
        <v>2405</v>
      </c>
      <c r="N87" s="180"/>
      <c r="O87" s="176">
        <v>2405</v>
      </c>
      <c r="P87" s="177"/>
      <c r="Q87" s="274">
        <v>2419</v>
      </c>
      <c r="R87" s="60"/>
      <c r="V87" s="8"/>
    </row>
    <row r="88" spans="1:22" s="61" customFormat="1">
      <c r="A88" s="91" t="s">
        <v>42</v>
      </c>
      <c r="B88" s="222">
        <v>2814</v>
      </c>
      <c r="C88" s="223"/>
      <c r="D88" s="224">
        <v>2748</v>
      </c>
      <c r="E88" s="225"/>
      <c r="F88" s="222">
        <v>2827</v>
      </c>
      <c r="G88" s="223"/>
      <c r="H88" s="273">
        <v>2664</v>
      </c>
      <c r="I88" s="226"/>
      <c r="J88" s="227"/>
      <c r="K88" s="162"/>
      <c r="L88" s="162"/>
      <c r="M88" s="162"/>
      <c r="N88" s="162"/>
      <c r="O88" s="162"/>
      <c r="P88" s="162"/>
      <c r="Q88" s="162"/>
      <c r="R88" s="98"/>
      <c r="V88" s="8"/>
    </row>
    <row r="89" spans="1:22" s="83" customFormat="1">
      <c r="B89" s="162"/>
      <c r="C89" s="162"/>
      <c r="D89" s="162"/>
      <c r="E89" s="162"/>
      <c r="F89" s="162"/>
      <c r="G89" s="162"/>
      <c r="H89" s="162"/>
      <c r="I89" s="162"/>
      <c r="J89" s="163"/>
      <c r="K89" s="162"/>
      <c r="L89" s="162"/>
      <c r="M89" s="162"/>
      <c r="N89" s="162"/>
      <c r="O89" s="162"/>
      <c r="P89" s="162"/>
      <c r="Q89" s="162"/>
      <c r="R89" s="84"/>
      <c r="V89" s="8"/>
    </row>
    <row r="90" spans="1:22">
      <c r="A90" s="90" t="s">
        <v>43</v>
      </c>
      <c r="B90" s="134"/>
      <c r="C90" s="134"/>
      <c r="D90" s="134"/>
      <c r="E90" s="134"/>
      <c r="F90" s="120"/>
      <c r="G90" s="134"/>
      <c r="H90" s="134"/>
      <c r="I90" s="134"/>
      <c r="J90" s="135"/>
      <c r="K90" s="134"/>
      <c r="L90" s="134"/>
      <c r="M90" s="134"/>
      <c r="N90" s="134"/>
      <c r="O90" s="134"/>
      <c r="P90" s="134"/>
      <c r="Q90" s="134"/>
      <c r="R90" s="47"/>
      <c r="V90" s="8"/>
    </row>
    <row r="91" spans="1:22" ht="13.8" thickBot="1">
      <c r="A91" s="90"/>
      <c r="B91" s="134"/>
      <c r="C91" s="134"/>
      <c r="D91" s="134"/>
      <c r="E91" s="134"/>
      <c r="F91" s="134"/>
      <c r="G91" s="134"/>
      <c r="H91" s="134"/>
      <c r="I91" s="134"/>
      <c r="J91" s="135"/>
      <c r="K91" s="135"/>
      <c r="L91" s="135"/>
      <c r="M91" s="135"/>
      <c r="N91" s="135"/>
      <c r="O91" s="135"/>
      <c r="P91" s="135"/>
      <c r="Q91" s="135"/>
      <c r="R91" s="48"/>
      <c r="V91" s="8"/>
    </row>
    <row r="92" spans="1:22" s="8" customFormat="1">
      <c r="A92" s="92" t="s">
        <v>119</v>
      </c>
      <c r="B92" s="228">
        <v>3176</v>
      </c>
      <c r="C92" s="229"/>
      <c r="D92" s="230">
        <f>B92</f>
        <v>3176</v>
      </c>
      <c r="E92" s="231"/>
      <c r="F92" s="228">
        <f>D92</f>
        <v>3176</v>
      </c>
      <c r="G92" s="229"/>
      <c r="H92" s="232">
        <f>F92</f>
        <v>3176</v>
      </c>
      <c r="I92" s="233"/>
      <c r="J92" s="234"/>
      <c r="K92" s="158"/>
      <c r="L92" s="158"/>
      <c r="M92" s="158"/>
      <c r="N92" s="158"/>
      <c r="O92" s="158"/>
      <c r="P92" s="158"/>
      <c r="Q92" s="158"/>
      <c r="R92" s="49"/>
    </row>
    <row r="93" spans="1:22">
      <c r="A93" s="93" t="s">
        <v>44</v>
      </c>
      <c r="B93" s="146">
        <v>105</v>
      </c>
      <c r="C93" s="235"/>
      <c r="D93" s="148">
        <v>68</v>
      </c>
      <c r="E93" s="236"/>
      <c r="F93" s="146">
        <v>4</v>
      </c>
      <c r="G93" s="235"/>
      <c r="H93" s="152">
        <v>-82</v>
      </c>
      <c r="I93" s="237"/>
      <c r="J93" s="135"/>
      <c r="K93" s="142"/>
      <c r="L93" s="142"/>
      <c r="M93" s="142"/>
      <c r="N93" s="142"/>
      <c r="O93" s="142"/>
      <c r="P93" s="142"/>
      <c r="Q93" s="142"/>
      <c r="R93" s="46"/>
      <c r="V93" s="8"/>
    </row>
    <row r="94" spans="1:22">
      <c r="A94" s="87" t="s">
        <v>45</v>
      </c>
      <c r="B94" s="146">
        <f>B46</f>
        <v>6</v>
      </c>
      <c r="C94" s="235"/>
      <c r="D94" s="148">
        <f>M46</f>
        <v>14</v>
      </c>
      <c r="E94" s="236"/>
      <c r="F94" s="146">
        <f>O46</f>
        <v>21</v>
      </c>
      <c r="G94" s="235"/>
      <c r="H94" s="152">
        <v>29</v>
      </c>
      <c r="I94" s="237"/>
      <c r="J94" s="135"/>
      <c r="K94" s="142"/>
      <c r="L94" s="142"/>
      <c r="M94" s="142"/>
      <c r="N94" s="142"/>
      <c r="O94" s="142"/>
      <c r="P94" s="142"/>
      <c r="Q94" s="142"/>
      <c r="R94" s="46"/>
      <c r="V94" s="8"/>
    </row>
    <row r="95" spans="1:22">
      <c r="A95" s="87" t="s">
        <v>115</v>
      </c>
      <c r="B95" s="146">
        <f>K67</f>
        <v>-4</v>
      </c>
      <c r="C95" s="235"/>
      <c r="D95" s="148">
        <f>M67</f>
        <v>-24</v>
      </c>
      <c r="E95" s="236"/>
      <c r="F95" s="146">
        <f>O67</f>
        <v>-24</v>
      </c>
      <c r="G95" s="235"/>
      <c r="H95" s="152">
        <v>-24</v>
      </c>
      <c r="I95" s="237"/>
      <c r="J95" s="135"/>
      <c r="K95" s="142"/>
      <c r="L95" s="142"/>
      <c r="M95" s="142"/>
      <c r="N95" s="142"/>
      <c r="O95" s="142"/>
      <c r="P95" s="142"/>
      <c r="Q95" s="142"/>
      <c r="R95" s="46"/>
      <c r="V95" s="8"/>
    </row>
    <row r="96" spans="1:22">
      <c r="A96" s="93" t="s">
        <v>102</v>
      </c>
      <c r="B96" s="146">
        <f>B66</f>
        <v>0</v>
      </c>
      <c r="C96" s="235"/>
      <c r="D96" s="148">
        <f>M66</f>
        <v>0</v>
      </c>
      <c r="E96" s="236"/>
      <c r="F96" s="146">
        <f>O66</f>
        <v>0</v>
      </c>
      <c r="G96" s="235"/>
      <c r="H96" s="152">
        <v>11</v>
      </c>
      <c r="I96" s="237"/>
      <c r="J96" s="135"/>
      <c r="K96" s="142"/>
      <c r="L96" s="142"/>
      <c r="M96" s="142"/>
      <c r="N96" s="142"/>
      <c r="O96" s="142"/>
      <c r="P96" s="142"/>
      <c r="Q96" s="142"/>
      <c r="R96" s="46"/>
      <c r="V96" s="8"/>
    </row>
    <row r="97" spans="1:22">
      <c r="A97" s="93" t="s">
        <v>100</v>
      </c>
      <c r="B97" s="146">
        <v>-4</v>
      </c>
      <c r="C97" s="235"/>
      <c r="D97" s="148">
        <v>9</v>
      </c>
      <c r="E97" s="236"/>
      <c r="F97" s="146">
        <v>26</v>
      </c>
      <c r="G97" s="235"/>
      <c r="H97" s="152">
        <v>43</v>
      </c>
      <c r="I97" s="237"/>
      <c r="J97" s="135"/>
      <c r="K97" s="142"/>
      <c r="L97" s="142"/>
      <c r="M97" s="142"/>
      <c r="N97" s="142"/>
      <c r="O97" s="142"/>
      <c r="P97" s="142"/>
      <c r="Q97" s="142"/>
      <c r="R97" s="46"/>
      <c r="V97" s="8"/>
    </row>
    <row r="98" spans="1:22">
      <c r="A98" s="87" t="s">
        <v>46</v>
      </c>
      <c r="B98" s="146">
        <v>0</v>
      </c>
      <c r="C98" s="235"/>
      <c r="D98" s="148">
        <v>0</v>
      </c>
      <c r="E98" s="236"/>
      <c r="F98" s="146">
        <v>0</v>
      </c>
      <c r="G98" s="235"/>
      <c r="H98" s="152">
        <v>0</v>
      </c>
      <c r="I98" s="237"/>
      <c r="J98" s="135"/>
      <c r="K98" s="142"/>
      <c r="L98" s="142"/>
      <c r="M98" s="142"/>
      <c r="N98" s="142"/>
      <c r="O98" s="142"/>
      <c r="P98" s="142"/>
      <c r="Q98" s="142"/>
      <c r="R98" s="46"/>
      <c r="V98" s="8"/>
    </row>
    <row r="99" spans="1:22">
      <c r="A99" s="87" t="s">
        <v>101</v>
      </c>
      <c r="B99" s="146">
        <v>0</v>
      </c>
      <c r="C99" s="235"/>
      <c r="D99" s="148">
        <v>0</v>
      </c>
      <c r="E99" s="236"/>
      <c r="F99" s="146">
        <v>0</v>
      </c>
      <c r="G99" s="235"/>
      <c r="H99" s="152">
        <v>0</v>
      </c>
      <c r="I99" s="237"/>
      <c r="J99" s="135"/>
      <c r="K99" s="142"/>
      <c r="L99" s="142"/>
      <c r="M99" s="142"/>
      <c r="N99" s="142"/>
      <c r="O99" s="142"/>
      <c r="P99" s="142"/>
      <c r="Q99" s="142"/>
      <c r="R99" s="46"/>
      <c r="V99" s="8"/>
    </row>
    <row r="100" spans="1:22">
      <c r="A100" s="87" t="s">
        <v>106</v>
      </c>
      <c r="B100" s="222">
        <v>0</v>
      </c>
      <c r="C100" s="223"/>
      <c r="D100" s="224">
        <v>0</v>
      </c>
      <c r="E100" s="225"/>
      <c r="F100" s="222">
        <v>0</v>
      </c>
      <c r="G100" s="223"/>
      <c r="H100" s="238">
        <v>0</v>
      </c>
      <c r="I100" s="239"/>
      <c r="J100" s="135"/>
      <c r="K100" s="142"/>
      <c r="L100" s="142"/>
      <c r="M100" s="142"/>
      <c r="N100" s="142"/>
      <c r="O100" s="142"/>
      <c r="P100" s="142"/>
      <c r="Q100" s="142"/>
      <c r="R100" s="46"/>
      <c r="V100" s="8"/>
    </row>
    <row r="101" spans="1:22" ht="13.8" thickBot="1">
      <c r="A101" s="88" t="s">
        <v>91</v>
      </c>
      <c r="B101" s="240">
        <f>SUM(B92:B100)</f>
        <v>3279</v>
      </c>
      <c r="C101" s="241"/>
      <c r="D101" s="242">
        <f>SUM(D92:D100)</f>
        <v>3243</v>
      </c>
      <c r="E101" s="243"/>
      <c r="F101" s="240">
        <f>SUM(F92:F100)</f>
        <v>3203</v>
      </c>
      <c r="G101" s="241"/>
      <c r="H101" s="244">
        <f>SUM(H92:H100)</f>
        <v>3153</v>
      </c>
      <c r="I101" s="245"/>
      <c r="J101" s="135"/>
      <c r="K101" s="158"/>
      <c r="L101" s="158"/>
      <c r="M101" s="158"/>
      <c r="N101" s="158"/>
      <c r="O101" s="158"/>
      <c r="P101" s="158"/>
      <c r="Q101" s="158"/>
      <c r="R101" s="49"/>
      <c r="V101" s="8"/>
    </row>
    <row r="102" spans="1:22" s="83" customFormat="1">
      <c r="A102" s="94"/>
      <c r="B102" s="162"/>
      <c r="C102" s="162"/>
      <c r="D102" s="162"/>
      <c r="E102" s="162"/>
      <c r="F102" s="162"/>
      <c r="G102" s="162"/>
      <c r="H102" s="162"/>
      <c r="I102" s="130"/>
      <c r="J102" s="163"/>
      <c r="K102" s="163"/>
      <c r="L102" s="163"/>
      <c r="M102" s="163"/>
      <c r="N102" s="163"/>
      <c r="O102" s="163"/>
      <c r="P102" s="163"/>
      <c r="Q102" s="163"/>
      <c r="R102" s="85"/>
      <c r="V102" s="8"/>
    </row>
    <row r="103" spans="1:22">
      <c r="A103" s="90" t="s">
        <v>47</v>
      </c>
      <c r="B103" s="134"/>
      <c r="C103" s="134"/>
      <c r="D103" s="134"/>
      <c r="E103" s="134"/>
      <c r="F103" s="134"/>
      <c r="G103" s="134"/>
      <c r="H103" s="134"/>
      <c r="I103" s="134"/>
      <c r="J103" s="135"/>
      <c r="K103" s="135"/>
      <c r="L103" s="135"/>
      <c r="M103" s="135"/>
      <c r="N103" s="135"/>
      <c r="O103" s="116"/>
      <c r="P103" s="116"/>
      <c r="Q103" s="135"/>
      <c r="R103" s="48"/>
      <c r="V103" s="8"/>
    </row>
    <row r="104" spans="1:22">
      <c r="A104" s="90"/>
      <c r="B104" s="134"/>
      <c r="C104" s="134"/>
      <c r="D104" s="134"/>
      <c r="E104" s="134"/>
      <c r="F104" s="134"/>
      <c r="G104" s="134"/>
      <c r="H104" s="134"/>
      <c r="I104" s="134"/>
      <c r="J104" s="135"/>
      <c r="K104" s="134"/>
      <c r="L104" s="134"/>
      <c r="M104" s="134"/>
      <c r="N104" s="134"/>
      <c r="O104" s="215"/>
      <c r="P104" s="215"/>
      <c r="Q104" s="134"/>
      <c r="R104" s="47"/>
      <c r="V104" s="8"/>
    </row>
    <row r="105" spans="1:22" ht="13.8" thickBot="1">
      <c r="A105" s="95" t="s">
        <v>48</v>
      </c>
      <c r="B105" s="134"/>
      <c r="C105" s="134"/>
      <c r="D105" s="134"/>
      <c r="E105" s="134"/>
      <c r="F105" s="134"/>
      <c r="G105" s="134"/>
      <c r="H105" s="134"/>
      <c r="I105" s="134"/>
      <c r="J105" s="135"/>
      <c r="K105" s="134"/>
      <c r="L105" s="134"/>
      <c r="M105" s="134"/>
      <c r="N105" s="134"/>
      <c r="O105" s="215"/>
      <c r="P105" s="215"/>
      <c r="Q105" s="134"/>
      <c r="R105" s="47"/>
      <c r="V105" s="8"/>
    </row>
    <row r="106" spans="1:22">
      <c r="A106" s="96" t="s">
        <v>49</v>
      </c>
      <c r="B106" s="137">
        <v>461</v>
      </c>
      <c r="C106" s="246"/>
      <c r="D106" s="139">
        <v>460</v>
      </c>
      <c r="E106" s="247"/>
      <c r="F106" s="137">
        <v>456</v>
      </c>
      <c r="G106" s="246"/>
      <c r="H106" s="275">
        <v>452</v>
      </c>
      <c r="I106" s="248"/>
      <c r="J106" s="142"/>
      <c r="K106" s="134"/>
      <c r="L106" s="134"/>
      <c r="M106" s="134"/>
      <c r="N106" s="134"/>
      <c r="O106" s="134"/>
      <c r="P106" s="134"/>
      <c r="Q106" s="134"/>
      <c r="R106" s="47"/>
      <c r="V106" s="8"/>
    </row>
    <row r="107" spans="1:22">
      <c r="A107" s="96" t="s">
        <v>50</v>
      </c>
      <c r="B107" s="146">
        <v>214</v>
      </c>
      <c r="C107" s="235"/>
      <c r="D107" s="148">
        <v>200</v>
      </c>
      <c r="E107" s="249"/>
      <c r="F107" s="146">
        <v>197</v>
      </c>
      <c r="G107" s="235"/>
      <c r="H107" s="152">
        <v>172</v>
      </c>
      <c r="I107" s="237"/>
      <c r="J107" s="142"/>
      <c r="K107" s="134"/>
      <c r="L107" s="134"/>
      <c r="M107" s="134"/>
      <c r="N107" s="134"/>
      <c r="O107" s="134"/>
      <c r="P107" s="134"/>
      <c r="Q107" s="134"/>
      <c r="R107" s="47"/>
      <c r="V107" s="8"/>
    </row>
    <row r="108" spans="1:22">
      <c r="A108" s="96" t="s">
        <v>51</v>
      </c>
      <c r="B108" s="146">
        <v>1011</v>
      </c>
      <c r="C108" s="235"/>
      <c r="D108" s="148">
        <v>980</v>
      </c>
      <c r="E108" s="249"/>
      <c r="F108" s="146">
        <v>956</v>
      </c>
      <c r="G108" s="235"/>
      <c r="H108" s="152">
        <v>921</v>
      </c>
      <c r="I108" s="237"/>
      <c r="J108" s="142"/>
      <c r="K108" s="134"/>
      <c r="L108" s="134"/>
      <c r="M108" s="134"/>
      <c r="N108" s="134"/>
      <c r="O108" s="116"/>
      <c r="P108" s="116"/>
      <c r="Q108" s="134"/>
      <c r="R108" s="47"/>
      <c r="V108" s="8"/>
    </row>
    <row r="109" spans="1:22">
      <c r="A109" s="96" t="s">
        <v>52</v>
      </c>
      <c r="B109" s="146">
        <v>321</v>
      </c>
      <c r="C109" s="235"/>
      <c r="D109" s="148">
        <v>330</v>
      </c>
      <c r="E109" s="249"/>
      <c r="F109" s="146">
        <v>330</v>
      </c>
      <c r="G109" s="235"/>
      <c r="H109" s="152">
        <v>442</v>
      </c>
      <c r="I109" s="237"/>
      <c r="J109" s="142"/>
      <c r="K109" s="134"/>
      <c r="L109" s="134"/>
      <c r="M109" s="134"/>
      <c r="N109" s="134"/>
      <c r="O109" s="135"/>
      <c r="P109" s="135"/>
      <c r="Q109" s="134"/>
      <c r="R109" s="47"/>
      <c r="V109" s="8"/>
    </row>
    <row r="110" spans="1:22">
      <c r="A110" s="96" t="s">
        <v>53</v>
      </c>
      <c r="B110" s="146">
        <v>68</v>
      </c>
      <c r="C110" s="235"/>
      <c r="D110" s="148">
        <v>67</v>
      </c>
      <c r="E110" s="249"/>
      <c r="F110" s="146">
        <v>64</v>
      </c>
      <c r="G110" s="235"/>
      <c r="H110" s="152">
        <v>72</v>
      </c>
      <c r="I110" s="237"/>
      <c r="J110" s="142"/>
      <c r="K110" s="134"/>
      <c r="L110" s="134"/>
      <c r="M110" s="134"/>
      <c r="N110" s="134"/>
      <c r="O110" s="134"/>
      <c r="P110" s="134"/>
      <c r="Q110" s="134"/>
      <c r="R110" s="47"/>
      <c r="V110" s="8"/>
    </row>
    <row r="111" spans="1:22">
      <c r="A111" s="96" t="s">
        <v>54</v>
      </c>
      <c r="B111" s="146">
        <v>355</v>
      </c>
      <c r="C111" s="235"/>
      <c r="D111" s="148">
        <v>363</v>
      </c>
      <c r="E111" s="249"/>
      <c r="F111" s="146">
        <v>365</v>
      </c>
      <c r="G111" s="235"/>
      <c r="H111" s="152">
        <v>269</v>
      </c>
      <c r="I111" s="237"/>
      <c r="J111" s="142"/>
      <c r="K111" s="134"/>
      <c r="L111" s="134"/>
      <c r="M111" s="134"/>
      <c r="N111" s="134"/>
      <c r="O111" s="134"/>
      <c r="P111" s="134"/>
      <c r="Q111" s="134"/>
      <c r="R111" s="47"/>
      <c r="V111" s="8"/>
    </row>
    <row r="112" spans="1:22">
      <c r="A112" s="96" t="s">
        <v>125</v>
      </c>
      <c r="B112" s="146">
        <v>47</v>
      </c>
      <c r="C112" s="235"/>
      <c r="D112" s="148">
        <v>54</v>
      </c>
      <c r="E112" s="249"/>
      <c r="F112" s="146">
        <v>54</v>
      </c>
      <c r="G112" s="235"/>
      <c r="H112" s="152">
        <v>30</v>
      </c>
      <c r="I112" s="237"/>
      <c r="J112" s="142"/>
      <c r="K112" s="134"/>
      <c r="L112" s="134"/>
      <c r="M112" s="134"/>
      <c r="N112" s="134"/>
      <c r="O112" s="134"/>
      <c r="P112" s="134"/>
      <c r="Q112" s="134"/>
      <c r="R112" s="47"/>
      <c r="V112" s="8"/>
    </row>
    <row r="113" spans="1:22">
      <c r="A113" s="96" t="s">
        <v>82</v>
      </c>
      <c r="B113" s="146">
        <v>643</v>
      </c>
      <c r="C113" s="235"/>
      <c r="D113" s="148">
        <v>689</v>
      </c>
      <c r="E113" s="249"/>
      <c r="F113" s="146">
        <v>677</v>
      </c>
      <c r="G113" s="235"/>
      <c r="H113" s="152">
        <v>697</v>
      </c>
      <c r="I113" s="237"/>
      <c r="J113" s="142"/>
      <c r="K113" s="134"/>
      <c r="L113" s="134"/>
      <c r="M113" s="134"/>
      <c r="N113" s="134"/>
      <c r="O113" s="134"/>
      <c r="P113" s="134"/>
      <c r="Q113" s="134"/>
      <c r="R113" s="47"/>
      <c r="V113" s="8"/>
    </row>
    <row r="114" spans="1:22">
      <c r="A114" s="96" t="s">
        <v>59</v>
      </c>
      <c r="B114" s="222">
        <v>174</v>
      </c>
      <c r="C114" s="223"/>
      <c r="D114" s="224">
        <v>174</v>
      </c>
      <c r="E114" s="226"/>
      <c r="F114" s="222">
        <v>174</v>
      </c>
      <c r="G114" s="223"/>
      <c r="H114" s="238">
        <v>168</v>
      </c>
      <c r="I114" s="239"/>
      <c r="J114" s="142"/>
      <c r="K114" s="134"/>
      <c r="L114" s="134"/>
      <c r="M114" s="134"/>
      <c r="N114" s="134"/>
      <c r="O114" s="134"/>
      <c r="P114" s="134"/>
      <c r="Q114" s="134"/>
      <c r="R114" s="47"/>
      <c r="V114" s="8"/>
    </row>
    <row r="115" spans="1:22" s="8" customFormat="1">
      <c r="A115" s="95" t="s">
        <v>55</v>
      </c>
      <c r="B115" s="240">
        <f>SUM(B106:B114)</f>
        <v>3294</v>
      </c>
      <c r="C115" s="241"/>
      <c r="D115" s="242">
        <f>SUM(D106:D114)</f>
        <v>3317</v>
      </c>
      <c r="E115" s="250"/>
      <c r="F115" s="240">
        <f>SUM(F106:F114)</f>
        <v>3273</v>
      </c>
      <c r="G115" s="241"/>
      <c r="H115" s="251">
        <f>SUM(H106:H114)</f>
        <v>3223</v>
      </c>
      <c r="I115" s="252"/>
      <c r="J115" s="158"/>
      <c r="K115" s="253"/>
      <c r="L115" s="253"/>
      <c r="M115" s="253"/>
      <c r="N115" s="253"/>
      <c r="O115" s="253"/>
      <c r="P115" s="253"/>
      <c r="Q115" s="253"/>
      <c r="R115" s="62"/>
    </row>
    <row r="116" spans="1:22">
      <c r="A116" s="96"/>
      <c r="B116" s="146"/>
      <c r="C116" s="235"/>
      <c r="D116" s="148"/>
      <c r="E116" s="249"/>
      <c r="F116" s="146"/>
      <c r="G116" s="235"/>
      <c r="H116" s="152"/>
      <c r="I116" s="237"/>
      <c r="J116" s="142"/>
      <c r="K116" s="134"/>
      <c r="L116" s="134"/>
      <c r="M116" s="134"/>
      <c r="N116" s="134"/>
      <c r="O116" s="134"/>
      <c r="P116" s="134"/>
      <c r="Q116" s="134"/>
      <c r="R116" s="47"/>
      <c r="V116" s="8"/>
    </row>
    <row r="117" spans="1:22">
      <c r="A117" s="95" t="s">
        <v>56</v>
      </c>
      <c r="B117" s="146"/>
      <c r="C117" s="235"/>
      <c r="D117" s="148"/>
      <c r="E117" s="249"/>
      <c r="F117" s="146"/>
      <c r="G117" s="235"/>
      <c r="H117" s="152"/>
      <c r="I117" s="237"/>
      <c r="J117" s="142"/>
      <c r="K117" s="134"/>
      <c r="L117" s="134"/>
      <c r="M117" s="134"/>
      <c r="N117" s="134"/>
      <c r="O117" s="134"/>
      <c r="P117" s="134"/>
      <c r="Q117" s="134"/>
      <c r="R117" s="47"/>
      <c r="V117" s="8"/>
    </row>
    <row r="118" spans="1:22">
      <c r="A118" s="96" t="s">
        <v>57</v>
      </c>
      <c r="B118" s="146">
        <v>1060</v>
      </c>
      <c r="C118" s="235"/>
      <c r="D118" s="148">
        <v>1110</v>
      </c>
      <c r="E118" s="249"/>
      <c r="F118" s="146">
        <v>1125</v>
      </c>
      <c r="G118" s="235"/>
      <c r="H118" s="152">
        <v>1093</v>
      </c>
      <c r="I118" s="237"/>
      <c r="J118" s="142"/>
      <c r="K118" s="134"/>
      <c r="L118" s="134"/>
      <c r="M118" s="134"/>
      <c r="N118" s="134"/>
      <c r="O118" s="134"/>
      <c r="P118" s="134"/>
      <c r="Q118" s="134"/>
      <c r="R118" s="47"/>
      <c r="V118" s="8"/>
    </row>
    <row r="119" spans="1:22">
      <c r="A119" s="96" t="s">
        <v>58</v>
      </c>
      <c r="B119" s="146">
        <v>498</v>
      </c>
      <c r="C119" s="235"/>
      <c r="D119" s="148">
        <v>504</v>
      </c>
      <c r="E119" s="249"/>
      <c r="F119" s="146">
        <v>502</v>
      </c>
      <c r="G119" s="235"/>
      <c r="H119" s="152">
        <v>544</v>
      </c>
      <c r="I119" s="237"/>
      <c r="J119" s="142"/>
      <c r="K119" s="134"/>
      <c r="L119" s="134"/>
      <c r="M119" s="134"/>
      <c r="N119" s="134"/>
      <c r="O119" s="134"/>
      <c r="P119" s="134"/>
      <c r="Q119" s="134"/>
      <c r="R119" s="47"/>
      <c r="V119" s="8"/>
    </row>
    <row r="120" spans="1:22">
      <c r="A120" s="96" t="s">
        <v>121</v>
      </c>
      <c r="B120" s="146">
        <v>116</v>
      </c>
      <c r="C120" s="235"/>
      <c r="D120" s="148">
        <v>121</v>
      </c>
      <c r="E120" s="249"/>
      <c r="F120" s="146">
        <v>132</v>
      </c>
      <c r="G120" s="235"/>
      <c r="H120" s="152">
        <v>20</v>
      </c>
      <c r="I120" s="237"/>
      <c r="J120" s="142"/>
      <c r="K120" s="134"/>
      <c r="L120" s="134"/>
      <c r="M120" s="134"/>
      <c r="N120" s="134"/>
      <c r="O120" s="134"/>
      <c r="P120" s="134"/>
      <c r="Q120" s="134"/>
      <c r="R120" s="47"/>
      <c r="V120" s="8"/>
    </row>
    <row r="121" spans="1:22">
      <c r="A121" s="96" t="s">
        <v>59</v>
      </c>
      <c r="B121" s="146">
        <v>13</v>
      </c>
      <c r="C121" s="235"/>
      <c r="D121" s="148">
        <v>4</v>
      </c>
      <c r="E121" s="249"/>
      <c r="F121" s="146">
        <v>54</v>
      </c>
      <c r="G121" s="235"/>
      <c r="H121" s="152">
        <v>24</v>
      </c>
      <c r="I121" s="237"/>
      <c r="J121" s="142"/>
      <c r="K121" s="134"/>
      <c r="L121" s="134"/>
      <c r="M121" s="134"/>
      <c r="N121" s="134"/>
      <c r="O121" s="134"/>
      <c r="P121" s="134"/>
      <c r="Q121" s="134"/>
      <c r="R121" s="47"/>
      <c r="V121" s="8"/>
    </row>
    <row r="122" spans="1:22">
      <c r="A122" s="96" t="s">
        <v>60</v>
      </c>
      <c r="B122" s="146">
        <v>107</v>
      </c>
      <c r="C122" s="235"/>
      <c r="D122" s="148">
        <v>75</v>
      </c>
      <c r="E122" s="249"/>
      <c r="F122" s="146">
        <v>62</v>
      </c>
      <c r="G122" s="235"/>
      <c r="H122" s="152">
        <v>96</v>
      </c>
      <c r="I122" s="237"/>
      <c r="J122" s="142"/>
      <c r="K122" s="134"/>
      <c r="L122" s="134"/>
      <c r="M122" s="134"/>
      <c r="N122" s="134"/>
      <c r="O122" s="134"/>
      <c r="P122" s="134"/>
      <c r="Q122" s="134"/>
      <c r="R122" s="47"/>
      <c r="V122" s="8"/>
    </row>
    <row r="123" spans="1:22">
      <c r="A123" s="96" t="s">
        <v>61</v>
      </c>
      <c r="B123" s="146">
        <v>229</v>
      </c>
      <c r="C123" s="235"/>
      <c r="D123" s="148">
        <v>260</v>
      </c>
      <c r="E123" s="249"/>
      <c r="F123" s="146">
        <v>245</v>
      </c>
      <c r="G123" s="235"/>
      <c r="H123" s="152">
        <v>265</v>
      </c>
      <c r="I123" s="237"/>
      <c r="J123" s="142"/>
      <c r="K123" s="134"/>
      <c r="L123" s="134"/>
      <c r="M123" s="134"/>
      <c r="N123" s="134"/>
      <c r="O123" s="134"/>
      <c r="P123" s="134"/>
      <c r="Q123" s="134"/>
      <c r="R123" s="47"/>
      <c r="V123" s="8"/>
    </row>
    <row r="124" spans="1:22">
      <c r="A124" s="96" t="s">
        <v>104</v>
      </c>
      <c r="B124" s="222">
        <v>322</v>
      </c>
      <c r="C124" s="223"/>
      <c r="D124" s="224">
        <v>292</v>
      </c>
      <c r="E124" s="226"/>
      <c r="F124" s="222">
        <v>180</v>
      </c>
      <c r="G124" s="223"/>
      <c r="H124" s="238">
        <v>298</v>
      </c>
      <c r="I124" s="239"/>
      <c r="J124" s="142"/>
      <c r="K124" s="134"/>
      <c r="L124" s="134"/>
      <c r="M124" s="134"/>
      <c r="N124" s="134"/>
      <c r="O124" s="134"/>
      <c r="P124" s="134"/>
      <c r="Q124" s="134"/>
      <c r="R124" s="47"/>
      <c r="V124" s="8"/>
    </row>
    <row r="125" spans="1:22" s="8" customFormat="1">
      <c r="A125" s="95" t="s">
        <v>62</v>
      </c>
      <c r="B125" s="240">
        <f>SUM(B118:B124)</f>
        <v>2345</v>
      </c>
      <c r="C125" s="241"/>
      <c r="D125" s="242">
        <f>SUM(D118:D124)</f>
        <v>2366</v>
      </c>
      <c r="E125" s="250"/>
      <c r="F125" s="240">
        <f>SUM(F118:F124)</f>
        <v>2300</v>
      </c>
      <c r="G125" s="241"/>
      <c r="H125" s="251">
        <f>SUM(H118:H124)</f>
        <v>2340</v>
      </c>
      <c r="I125" s="252"/>
      <c r="J125" s="158"/>
      <c r="K125" s="253"/>
      <c r="L125" s="253"/>
      <c r="M125" s="253"/>
      <c r="N125" s="253"/>
      <c r="O125" s="253"/>
      <c r="P125" s="253"/>
      <c r="Q125" s="253"/>
      <c r="R125" s="62"/>
    </row>
    <row r="126" spans="1:22" s="8" customFormat="1">
      <c r="A126" s="95" t="s">
        <v>63</v>
      </c>
      <c r="B126" s="240">
        <f>SUM(B125,B115)</f>
        <v>5639</v>
      </c>
      <c r="C126" s="241"/>
      <c r="D126" s="242">
        <f>SUM(D125,D115)</f>
        <v>5683</v>
      </c>
      <c r="E126" s="250"/>
      <c r="F126" s="240">
        <f>SUM(F125,F115)</f>
        <v>5573</v>
      </c>
      <c r="G126" s="241"/>
      <c r="H126" s="251">
        <f>SUM(H125,H115)</f>
        <v>5563</v>
      </c>
      <c r="I126" s="252"/>
      <c r="J126" s="158"/>
      <c r="K126" s="253"/>
      <c r="L126" s="253"/>
      <c r="M126" s="253"/>
      <c r="N126" s="253"/>
      <c r="O126" s="253"/>
      <c r="P126" s="253"/>
      <c r="Q126" s="253"/>
      <c r="R126" s="62"/>
    </row>
    <row r="127" spans="1:22" s="83" customFormat="1">
      <c r="B127" s="162"/>
      <c r="C127" s="162"/>
      <c r="D127" s="162"/>
      <c r="E127" s="162"/>
      <c r="F127" s="162"/>
      <c r="G127" s="164"/>
      <c r="H127" s="164"/>
      <c r="I127" s="164"/>
      <c r="J127" s="163"/>
      <c r="K127" s="162"/>
      <c r="L127" s="162"/>
      <c r="M127" s="162"/>
      <c r="N127" s="162"/>
      <c r="O127" s="162"/>
      <c r="P127" s="162"/>
      <c r="Q127" s="162"/>
      <c r="R127" s="84"/>
      <c r="V127" s="8"/>
    </row>
    <row r="128" spans="1:22">
      <c r="A128" s="95" t="s">
        <v>64</v>
      </c>
      <c r="B128" s="134"/>
      <c r="C128" s="134"/>
      <c r="D128" s="134"/>
      <c r="E128" s="134"/>
      <c r="F128" s="134"/>
      <c r="G128" s="136"/>
      <c r="H128" s="135"/>
      <c r="I128" s="136"/>
      <c r="J128" s="135"/>
      <c r="K128" s="134"/>
      <c r="L128" s="134"/>
      <c r="M128" s="134"/>
      <c r="N128" s="134"/>
      <c r="O128" s="134"/>
      <c r="P128" s="134"/>
      <c r="Q128" s="134"/>
      <c r="R128" s="47"/>
      <c r="V128" s="8"/>
    </row>
    <row r="129" spans="1:22">
      <c r="A129" s="96" t="s">
        <v>65</v>
      </c>
      <c r="B129" s="137">
        <v>111</v>
      </c>
      <c r="C129" s="246"/>
      <c r="D129" s="139">
        <v>111</v>
      </c>
      <c r="E129" s="255"/>
      <c r="F129" s="137">
        <v>111</v>
      </c>
      <c r="G129" s="246"/>
      <c r="H129" s="144">
        <v>111</v>
      </c>
      <c r="I129" s="256"/>
      <c r="J129" s="142"/>
      <c r="K129" s="134"/>
      <c r="L129" s="134"/>
      <c r="M129" s="134"/>
      <c r="N129" s="134"/>
      <c r="O129" s="134"/>
      <c r="P129" s="134"/>
      <c r="Q129" s="134"/>
      <c r="R129" s="47"/>
      <c r="V129" s="8"/>
    </row>
    <row r="130" spans="1:22">
      <c r="A130" s="96" t="s">
        <v>92</v>
      </c>
      <c r="B130" s="146">
        <v>0</v>
      </c>
      <c r="C130" s="235"/>
      <c r="D130" s="148">
        <v>-27</v>
      </c>
      <c r="E130" s="236"/>
      <c r="F130" s="146">
        <v>-72</v>
      </c>
      <c r="G130" s="235"/>
      <c r="H130" s="152">
        <v>-125</v>
      </c>
      <c r="I130" s="237"/>
      <c r="J130" s="142"/>
      <c r="K130" s="134"/>
      <c r="L130" s="134"/>
      <c r="M130" s="134"/>
      <c r="N130" s="134"/>
      <c r="O130" s="134"/>
      <c r="P130" s="134"/>
      <c r="Q130" s="134"/>
      <c r="R130" s="47"/>
      <c r="V130" s="8"/>
    </row>
    <row r="131" spans="1:22">
      <c r="A131" s="96" t="s">
        <v>112</v>
      </c>
      <c r="B131" s="146">
        <v>3168</v>
      </c>
      <c r="C131" s="235"/>
      <c r="D131" s="148">
        <v>3159</v>
      </c>
      <c r="E131" s="236"/>
      <c r="F131" s="146">
        <v>3164</v>
      </c>
      <c r="G131" s="235"/>
      <c r="H131" s="152">
        <v>3167</v>
      </c>
      <c r="I131" s="237"/>
      <c r="J131" s="142"/>
      <c r="K131" s="134"/>
      <c r="L131" s="134"/>
      <c r="M131" s="134"/>
      <c r="N131" s="134"/>
      <c r="O131" s="134"/>
      <c r="P131" s="134"/>
      <c r="Q131" s="134"/>
      <c r="R131" s="47"/>
      <c r="V131" s="8"/>
    </row>
    <row r="132" spans="1:22" s="8" customFormat="1">
      <c r="A132" s="95" t="s">
        <v>66</v>
      </c>
      <c r="B132" s="154">
        <f>SUM(B129:B131)</f>
        <v>3279</v>
      </c>
      <c r="C132" s="166"/>
      <c r="D132" s="156">
        <f>SUM(D129:D131)</f>
        <v>3243</v>
      </c>
      <c r="E132" s="257"/>
      <c r="F132" s="154">
        <f>SUM(F129:F131)</f>
        <v>3203</v>
      </c>
      <c r="G132" s="166"/>
      <c r="H132" s="258">
        <f>SUM(H129:H131)</f>
        <v>3153</v>
      </c>
      <c r="I132" s="259"/>
      <c r="J132" s="158"/>
      <c r="K132" s="253"/>
      <c r="L132" s="253"/>
      <c r="M132" s="253"/>
      <c r="N132" s="253"/>
      <c r="O132" s="253"/>
      <c r="P132" s="253"/>
      <c r="Q132" s="253"/>
      <c r="R132" s="62"/>
    </row>
    <row r="133" spans="1:22" s="40" customFormat="1">
      <c r="A133" s="97"/>
      <c r="B133" s="260">
        <f>B132/B155</f>
        <v>0.58148607909203764</v>
      </c>
      <c r="C133" s="261"/>
      <c r="D133" s="262">
        <f>D132/D155</f>
        <v>0.57064930494457156</v>
      </c>
      <c r="E133" s="263"/>
      <c r="F133" s="260">
        <f>F132/F155</f>
        <v>0.57473533106047014</v>
      </c>
      <c r="G133" s="261"/>
      <c r="H133" s="264">
        <f>H132/H155</f>
        <v>0.56678051411109109</v>
      </c>
      <c r="I133" s="265"/>
      <c r="J133" s="266"/>
      <c r="K133" s="267"/>
      <c r="L133" s="267"/>
      <c r="M133" s="267"/>
      <c r="N133" s="267"/>
      <c r="O133" s="267"/>
      <c r="P133" s="267"/>
      <c r="Q133" s="267"/>
      <c r="R133" s="63"/>
      <c r="V133" s="8"/>
    </row>
    <row r="134" spans="1:22">
      <c r="A134" s="95" t="s">
        <v>67</v>
      </c>
      <c r="B134" s="146"/>
      <c r="C134" s="235"/>
      <c r="D134" s="148"/>
      <c r="E134" s="236"/>
      <c r="F134" s="146"/>
      <c r="G134" s="235"/>
      <c r="H134" s="152"/>
      <c r="I134" s="237"/>
      <c r="J134" s="142"/>
      <c r="K134" s="134"/>
      <c r="L134" s="134"/>
      <c r="M134" s="134"/>
      <c r="N134" s="134"/>
      <c r="O134" s="134"/>
      <c r="P134" s="134"/>
      <c r="Q134" s="134"/>
      <c r="R134" s="47"/>
      <c r="V134" s="8"/>
    </row>
    <row r="135" spans="1:22">
      <c r="A135" s="96" t="s">
        <v>68</v>
      </c>
      <c r="B135" s="146">
        <v>255</v>
      </c>
      <c r="C135" s="235"/>
      <c r="D135" s="148">
        <v>250</v>
      </c>
      <c r="E135" s="236"/>
      <c r="F135" s="146">
        <v>245</v>
      </c>
      <c r="G135" s="235"/>
      <c r="H135" s="152">
        <v>240</v>
      </c>
      <c r="I135" s="237"/>
      <c r="J135" s="142"/>
      <c r="K135" s="268"/>
      <c r="L135" s="268"/>
      <c r="M135" s="134"/>
      <c r="N135" s="134"/>
      <c r="O135" s="134"/>
      <c r="P135" s="134"/>
      <c r="Q135" s="134"/>
      <c r="R135" s="47"/>
      <c r="V135" s="8"/>
    </row>
    <row r="136" spans="1:22">
      <c r="A136" s="96" t="s">
        <v>120</v>
      </c>
      <c r="B136" s="146">
        <v>448</v>
      </c>
      <c r="C136" s="235"/>
      <c r="D136" s="148">
        <v>447</v>
      </c>
      <c r="E136" s="236"/>
      <c r="F136" s="146">
        <v>447</v>
      </c>
      <c r="G136" s="235"/>
      <c r="H136" s="152">
        <v>446</v>
      </c>
      <c r="I136" s="237"/>
      <c r="J136" s="142"/>
      <c r="K136" s="134"/>
      <c r="L136" s="134"/>
      <c r="M136" s="134"/>
      <c r="N136" s="134"/>
      <c r="O136" s="134"/>
      <c r="P136" s="134"/>
      <c r="Q136" s="134"/>
      <c r="R136" s="47"/>
      <c r="V136" s="8"/>
    </row>
    <row r="137" spans="1:22">
      <c r="A137" s="96" t="s">
        <v>69</v>
      </c>
      <c r="B137" s="146">
        <v>314</v>
      </c>
      <c r="C137" s="235"/>
      <c r="D137" s="148">
        <v>333</v>
      </c>
      <c r="E137" s="236"/>
      <c r="F137" s="146">
        <v>343</v>
      </c>
      <c r="G137" s="235"/>
      <c r="H137" s="152">
        <v>345</v>
      </c>
      <c r="I137" s="237"/>
      <c r="J137" s="142"/>
      <c r="K137" s="134"/>
      <c r="L137" s="134"/>
      <c r="M137" s="134"/>
      <c r="N137" s="134"/>
      <c r="O137" s="134"/>
      <c r="P137" s="134"/>
      <c r="Q137" s="134"/>
      <c r="R137" s="47"/>
      <c r="V137" s="8"/>
    </row>
    <row r="138" spans="1:22">
      <c r="A138" s="96" t="s">
        <v>113</v>
      </c>
      <c r="B138" s="146">
        <v>231</v>
      </c>
      <c r="C138" s="235"/>
      <c r="D138" s="148">
        <v>224</v>
      </c>
      <c r="E138" s="236"/>
      <c r="F138" s="146">
        <v>217</v>
      </c>
      <c r="G138" s="235"/>
      <c r="H138" s="152">
        <v>207</v>
      </c>
      <c r="I138" s="237"/>
      <c r="J138" s="142"/>
      <c r="K138" s="134"/>
      <c r="L138" s="134"/>
      <c r="M138" s="134"/>
      <c r="N138" s="134"/>
      <c r="O138" s="134"/>
      <c r="P138" s="134"/>
      <c r="Q138" s="134"/>
      <c r="R138" s="47"/>
      <c r="V138" s="8"/>
    </row>
    <row r="139" spans="1:22">
      <c r="A139" s="96" t="s">
        <v>70</v>
      </c>
      <c r="B139" s="146">
        <v>0</v>
      </c>
      <c r="C139" s="235"/>
      <c r="D139" s="148">
        <v>0</v>
      </c>
      <c r="E139" s="236"/>
      <c r="F139" s="146">
        <v>0</v>
      </c>
      <c r="G139" s="235"/>
      <c r="H139" s="152">
        <v>0</v>
      </c>
      <c r="I139" s="237"/>
      <c r="J139" s="142"/>
      <c r="K139" s="134"/>
      <c r="L139" s="134"/>
      <c r="M139" s="134"/>
      <c r="N139" s="134"/>
      <c r="O139" s="134"/>
      <c r="P139" s="134"/>
      <c r="Q139" s="134"/>
      <c r="R139" s="47"/>
      <c r="V139" s="8"/>
    </row>
    <row r="140" spans="1:22">
      <c r="A140" s="96" t="s">
        <v>71</v>
      </c>
      <c r="B140" s="146">
        <v>2</v>
      </c>
      <c r="C140" s="235"/>
      <c r="D140" s="148">
        <v>1</v>
      </c>
      <c r="E140" s="236"/>
      <c r="F140" s="146">
        <v>0</v>
      </c>
      <c r="G140" s="235"/>
      <c r="H140" s="152">
        <v>0</v>
      </c>
      <c r="I140" s="237"/>
      <c r="J140" s="142"/>
      <c r="K140" s="134"/>
      <c r="L140" s="134"/>
      <c r="M140" s="134"/>
      <c r="N140" s="134"/>
      <c r="O140" s="134"/>
      <c r="P140" s="134"/>
      <c r="Q140" s="134"/>
      <c r="R140" s="47"/>
      <c r="V140" s="8"/>
    </row>
    <row r="141" spans="1:22">
      <c r="A141" s="96" t="s">
        <v>75</v>
      </c>
      <c r="B141" s="146">
        <v>142</v>
      </c>
      <c r="C141" s="235"/>
      <c r="D141" s="148">
        <v>142</v>
      </c>
      <c r="E141" s="236"/>
      <c r="F141" s="146">
        <v>142</v>
      </c>
      <c r="G141" s="235"/>
      <c r="H141" s="152">
        <v>143</v>
      </c>
      <c r="I141" s="237"/>
      <c r="J141" s="142"/>
      <c r="K141" s="134"/>
      <c r="L141" s="134"/>
      <c r="M141" s="134"/>
      <c r="N141" s="134"/>
      <c r="O141" s="134"/>
      <c r="P141" s="134"/>
      <c r="Q141" s="134"/>
      <c r="R141" s="47"/>
      <c r="V141" s="8"/>
    </row>
    <row r="142" spans="1:22" outlineLevel="1">
      <c r="A142" s="96" t="s">
        <v>72</v>
      </c>
      <c r="B142" s="146">
        <v>0</v>
      </c>
      <c r="C142" s="235"/>
      <c r="D142" s="148">
        <v>0</v>
      </c>
      <c r="E142" s="236"/>
      <c r="F142" s="146">
        <v>0</v>
      </c>
      <c r="G142" s="235"/>
      <c r="H142" s="152">
        <v>0</v>
      </c>
      <c r="I142" s="237"/>
      <c r="J142" s="142"/>
      <c r="K142" s="134"/>
      <c r="L142" s="134"/>
      <c r="M142" s="134"/>
      <c r="N142" s="134"/>
      <c r="O142" s="134"/>
      <c r="P142" s="134"/>
      <c r="Q142" s="134"/>
      <c r="R142" s="47"/>
      <c r="V142" s="8"/>
    </row>
    <row r="143" spans="1:22" s="8" customFormat="1">
      <c r="A143" s="95"/>
      <c r="B143" s="154">
        <f>SUM(B135:B142)</f>
        <v>1392</v>
      </c>
      <c r="C143" s="166"/>
      <c r="D143" s="156">
        <f>SUM(D135:D142)</f>
        <v>1397</v>
      </c>
      <c r="E143" s="257"/>
      <c r="F143" s="154">
        <f>SUM(F135:F142)</f>
        <v>1394</v>
      </c>
      <c r="G143" s="166"/>
      <c r="H143" s="258">
        <f>SUM(H135:H142)</f>
        <v>1381</v>
      </c>
      <c r="I143" s="259"/>
      <c r="J143" s="158"/>
      <c r="K143" s="253"/>
      <c r="L143" s="253"/>
      <c r="M143" s="253"/>
      <c r="N143" s="253"/>
      <c r="O143" s="253"/>
      <c r="P143" s="253"/>
      <c r="Q143" s="253"/>
      <c r="R143" s="62"/>
    </row>
    <row r="144" spans="1:22">
      <c r="A144" s="95" t="s">
        <v>73</v>
      </c>
      <c r="B144" s="146"/>
      <c r="C144" s="235"/>
      <c r="D144" s="148"/>
      <c r="E144" s="236"/>
      <c r="F144" s="146"/>
      <c r="G144" s="235"/>
      <c r="H144" s="152"/>
      <c r="I144" s="237"/>
      <c r="J144" s="142"/>
      <c r="K144" s="134"/>
      <c r="L144" s="134"/>
      <c r="M144" s="134"/>
      <c r="N144" s="134"/>
      <c r="O144" s="134"/>
      <c r="P144" s="134"/>
      <c r="Q144" s="134"/>
      <c r="R144" s="47"/>
      <c r="V144" s="8"/>
    </row>
    <row r="145" spans="1:22">
      <c r="A145" s="96" t="s">
        <v>68</v>
      </c>
      <c r="B145" s="146">
        <v>18</v>
      </c>
      <c r="C145" s="235"/>
      <c r="D145" s="148">
        <v>17</v>
      </c>
      <c r="E145" s="236"/>
      <c r="F145" s="146">
        <v>17</v>
      </c>
      <c r="G145" s="235"/>
      <c r="H145" s="152">
        <v>18</v>
      </c>
      <c r="I145" s="237"/>
      <c r="J145" s="142"/>
      <c r="K145" s="134"/>
      <c r="L145" s="134"/>
      <c r="M145" s="134"/>
      <c r="N145" s="134"/>
      <c r="O145" s="134"/>
      <c r="P145" s="134"/>
      <c r="Q145" s="134"/>
      <c r="R145" s="47"/>
      <c r="V145" s="8"/>
    </row>
    <row r="146" spans="1:22">
      <c r="A146" s="96" t="s">
        <v>120</v>
      </c>
      <c r="B146" s="146">
        <v>0</v>
      </c>
      <c r="C146" s="235"/>
      <c r="D146" s="148">
        <v>0</v>
      </c>
      <c r="E146" s="236"/>
      <c r="F146" s="146">
        <v>0</v>
      </c>
      <c r="G146" s="235"/>
      <c r="H146" s="152">
        <v>0</v>
      </c>
      <c r="I146" s="237"/>
      <c r="J146" s="142"/>
      <c r="K146" s="268"/>
      <c r="L146" s="268"/>
      <c r="M146" s="134"/>
      <c r="N146" s="134"/>
      <c r="O146" s="134"/>
      <c r="P146" s="134"/>
      <c r="Q146" s="134"/>
      <c r="R146" s="47"/>
      <c r="V146" s="8"/>
    </row>
    <row r="147" spans="1:22">
      <c r="A147" s="96" t="s">
        <v>74</v>
      </c>
      <c r="B147" s="146">
        <v>106</v>
      </c>
      <c r="C147" s="235"/>
      <c r="D147" s="148">
        <v>130</v>
      </c>
      <c r="E147" s="236"/>
      <c r="F147" s="146">
        <v>109</v>
      </c>
      <c r="G147" s="235"/>
      <c r="H147" s="152">
        <v>74</v>
      </c>
      <c r="I147" s="237"/>
      <c r="J147" s="142"/>
      <c r="K147" s="134"/>
      <c r="L147" s="134"/>
      <c r="M147" s="134"/>
      <c r="N147" s="134"/>
      <c r="O147" s="134"/>
      <c r="P147" s="134"/>
      <c r="Q147" s="134"/>
      <c r="R147" s="47"/>
      <c r="V147" s="8"/>
    </row>
    <row r="148" spans="1:22">
      <c r="A148" s="96" t="s">
        <v>75</v>
      </c>
      <c r="B148" s="146">
        <v>72</v>
      </c>
      <c r="C148" s="235"/>
      <c r="D148" s="148">
        <v>41</v>
      </c>
      <c r="E148" s="236"/>
      <c r="F148" s="146">
        <v>45</v>
      </c>
      <c r="G148" s="235"/>
      <c r="H148" s="152">
        <v>21</v>
      </c>
      <c r="I148" s="237"/>
      <c r="J148" s="142"/>
      <c r="K148" s="134"/>
      <c r="L148" s="134"/>
      <c r="M148" s="134"/>
      <c r="N148" s="134"/>
      <c r="O148" s="134"/>
      <c r="P148" s="134"/>
      <c r="Q148" s="134"/>
      <c r="R148" s="47"/>
      <c r="V148" s="8"/>
    </row>
    <row r="149" spans="1:22">
      <c r="A149" s="96" t="s">
        <v>113</v>
      </c>
      <c r="B149" s="146">
        <v>33</v>
      </c>
      <c r="C149" s="235"/>
      <c r="D149" s="148">
        <v>33</v>
      </c>
      <c r="E149" s="236"/>
      <c r="F149" s="146">
        <v>32</v>
      </c>
      <c r="G149" s="235"/>
      <c r="H149" s="152">
        <v>32</v>
      </c>
      <c r="I149" s="237"/>
      <c r="J149" s="142"/>
      <c r="K149" s="134"/>
      <c r="L149" s="134"/>
      <c r="M149" s="134"/>
      <c r="N149" s="134"/>
      <c r="O149" s="134"/>
      <c r="P149" s="134"/>
      <c r="Q149" s="134"/>
      <c r="R149" s="47"/>
      <c r="V149" s="8"/>
    </row>
    <row r="150" spans="1:22">
      <c r="A150" s="96" t="s">
        <v>70</v>
      </c>
      <c r="B150" s="146">
        <v>9</v>
      </c>
      <c r="C150" s="235"/>
      <c r="D150" s="148">
        <v>5</v>
      </c>
      <c r="E150" s="236"/>
      <c r="F150" s="146">
        <v>5</v>
      </c>
      <c r="G150" s="235"/>
      <c r="H150" s="152">
        <v>3</v>
      </c>
      <c r="I150" s="237"/>
      <c r="J150" s="142"/>
      <c r="K150" s="134"/>
      <c r="L150" s="134"/>
      <c r="M150" s="134"/>
      <c r="N150" s="134"/>
      <c r="O150" s="134"/>
      <c r="P150" s="134"/>
      <c r="Q150" s="134"/>
      <c r="R150" s="47"/>
      <c r="V150" s="8"/>
    </row>
    <row r="151" spans="1:22">
      <c r="A151" s="96" t="s">
        <v>72</v>
      </c>
      <c r="B151" s="146">
        <v>729</v>
      </c>
      <c r="C151" s="235"/>
      <c r="D151" s="148">
        <v>816</v>
      </c>
      <c r="E151" s="236"/>
      <c r="F151" s="146">
        <v>767</v>
      </c>
      <c r="G151" s="235"/>
      <c r="H151" s="152">
        <v>880</v>
      </c>
      <c r="I151" s="237"/>
      <c r="J151" s="142"/>
      <c r="K151" s="134"/>
      <c r="L151" s="134"/>
      <c r="M151" s="134"/>
      <c r="N151" s="134"/>
      <c r="O151" s="134"/>
      <c r="P151" s="134"/>
      <c r="Q151" s="134"/>
      <c r="R151" s="47"/>
      <c r="V151" s="8"/>
    </row>
    <row r="152" spans="1:22">
      <c r="A152" s="96" t="s">
        <v>117</v>
      </c>
      <c r="B152" s="146">
        <v>1</v>
      </c>
      <c r="C152" s="235"/>
      <c r="D152" s="148">
        <v>1</v>
      </c>
      <c r="E152" s="236"/>
      <c r="F152" s="146">
        <v>1</v>
      </c>
      <c r="G152" s="235"/>
      <c r="H152" s="152">
        <v>1</v>
      </c>
      <c r="I152" s="237"/>
      <c r="J152" s="142"/>
      <c r="K152" s="134"/>
      <c r="L152" s="134"/>
      <c r="M152" s="134"/>
      <c r="N152" s="134"/>
      <c r="O152" s="134"/>
      <c r="P152" s="134"/>
      <c r="Q152" s="134"/>
      <c r="R152" s="47"/>
      <c r="V152" s="8"/>
    </row>
    <row r="153" spans="1:22" s="8" customFormat="1">
      <c r="A153" s="95"/>
      <c r="B153" s="154">
        <f>SUM(B145:B152)</f>
        <v>968</v>
      </c>
      <c r="C153" s="166"/>
      <c r="D153" s="156">
        <f>SUM(D145:D152)</f>
        <v>1043</v>
      </c>
      <c r="E153" s="257"/>
      <c r="F153" s="154">
        <f>SUM(F145:F152)</f>
        <v>976</v>
      </c>
      <c r="G153" s="166"/>
      <c r="H153" s="258">
        <f>SUM(H145:H152)</f>
        <v>1029</v>
      </c>
      <c r="I153" s="259"/>
      <c r="J153" s="158"/>
      <c r="K153" s="253"/>
      <c r="L153" s="253"/>
      <c r="M153" s="253"/>
      <c r="N153" s="253"/>
      <c r="O153" s="253"/>
      <c r="P153" s="253"/>
      <c r="Q153" s="253"/>
      <c r="R153" s="62"/>
    </row>
    <row r="154" spans="1:22" s="8" customFormat="1">
      <c r="A154" s="95" t="s">
        <v>76</v>
      </c>
      <c r="B154" s="240">
        <f>SUM(B153,B143)</f>
        <v>2360</v>
      </c>
      <c r="C154" s="241"/>
      <c r="D154" s="242">
        <f>SUM(D153,D143)</f>
        <v>2440</v>
      </c>
      <c r="E154" s="243"/>
      <c r="F154" s="240">
        <f>SUM(F153,F143)</f>
        <v>2370</v>
      </c>
      <c r="G154" s="241"/>
      <c r="H154" s="254">
        <f>SUM(H153,H143)</f>
        <v>2410</v>
      </c>
      <c r="I154" s="252"/>
      <c r="J154" s="158"/>
      <c r="K154" s="253"/>
      <c r="L154" s="253"/>
      <c r="M154" s="253"/>
      <c r="N154" s="253"/>
      <c r="O154" s="253"/>
      <c r="P154" s="253"/>
      <c r="Q154" s="253"/>
      <c r="R154" s="62"/>
    </row>
    <row r="155" spans="1:22" ht="13.8" thickBot="1">
      <c r="A155" s="95" t="s">
        <v>77</v>
      </c>
      <c r="B155" s="240">
        <f>B154+B132</f>
        <v>5639</v>
      </c>
      <c r="C155" s="241"/>
      <c r="D155" s="242">
        <f>D154+D132</f>
        <v>5683</v>
      </c>
      <c r="E155" s="243"/>
      <c r="F155" s="240">
        <f>F154+F132</f>
        <v>5573</v>
      </c>
      <c r="G155" s="241"/>
      <c r="H155" s="269">
        <f>H154+H132</f>
        <v>5563</v>
      </c>
      <c r="I155" s="245"/>
      <c r="J155" s="227"/>
      <c r="K155" s="120"/>
      <c r="L155" s="120"/>
      <c r="M155" s="120"/>
      <c r="N155" s="120"/>
      <c r="O155" s="120"/>
      <c r="P155" s="120"/>
      <c r="Q155" s="120"/>
      <c r="V155" s="8"/>
    </row>
    <row r="156" spans="1:22" s="83" customFormat="1">
      <c r="A156" s="95"/>
      <c r="B156" s="133"/>
      <c r="C156" s="133"/>
      <c r="D156" s="133"/>
      <c r="E156" s="133"/>
      <c r="F156" s="133"/>
      <c r="G156" s="133"/>
      <c r="H156" s="133"/>
      <c r="I156" s="270"/>
      <c r="J156" s="165"/>
      <c r="K156" s="133"/>
      <c r="L156" s="133"/>
      <c r="M156" s="133"/>
      <c r="N156" s="133"/>
      <c r="O156" s="133"/>
      <c r="P156" s="133"/>
      <c r="Q156" s="133"/>
    </row>
    <row r="157" spans="1:22">
      <c r="A157" s="83"/>
      <c r="B157" s="133"/>
      <c r="C157" s="133"/>
      <c r="D157" s="133"/>
      <c r="E157" s="133"/>
      <c r="F157" s="133"/>
      <c r="G157" s="120"/>
      <c r="H157" s="120"/>
      <c r="I157" s="120"/>
      <c r="J157" s="227"/>
      <c r="K157" s="120"/>
      <c r="L157" s="120"/>
      <c r="M157" s="120"/>
      <c r="N157" s="120"/>
      <c r="O157" s="120"/>
      <c r="P157" s="120"/>
      <c r="Q157" s="120"/>
    </row>
    <row r="158" spans="1:22">
      <c r="A158" s="83"/>
      <c r="B158" s="133"/>
      <c r="C158" s="133"/>
      <c r="D158" s="133"/>
      <c r="E158" s="133"/>
      <c r="F158" s="133"/>
      <c r="G158" s="120"/>
      <c r="H158" s="120"/>
      <c r="I158" s="120"/>
      <c r="J158" s="227"/>
      <c r="K158" s="120"/>
      <c r="L158" s="120"/>
      <c r="M158" s="120"/>
      <c r="N158" s="120"/>
      <c r="O158" s="120"/>
      <c r="P158" s="120"/>
      <c r="Q158" s="120"/>
    </row>
    <row r="159" spans="1:22">
      <c r="A159" s="83"/>
      <c r="B159" s="133"/>
      <c r="C159" s="133"/>
      <c r="D159" s="133"/>
      <c r="E159" s="133"/>
      <c r="F159" s="133"/>
      <c r="G159" s="120"/>
      <c r="H159" s="120"/>
      <c r="I159" s="120"/>
      <c r="J159" s="227"/>
      <c r="K159" s="120"/>
      <c r="L159" s="120"/>
      <c r="M159" s="120"/>
      <c r="N159" s="120"/>
      <c r="O159" s="120"/>
      <c r="P159" s="120"/>
      <c r="Q159" s="120"/>
    </row>
    <row r="160" spans="1:22">
      <c r="A160" s="83"/>
      <c r="B160" s="133"/>
      <c r="C160" s="133"/>
      <c r="D160" s="133"/>
      <c r="E160" s="133"/>
      <c r="F160" s="133"/>
      <c r="G160" s="120"/>
      <c r="H160" s="120"/>
      <c r="I160" s="120"/>
      <c r="J160" s="227"/>
      <c r="K160" s="120"/>
      <c r="L160" s="120"/>
      <c r="M160" s="120"/>
      <c r="N160" s="120"/>
      <c r="O160" s="120"/>
      <c r="P160" s="120"/>
      <c r="Q160" s="120"/>
    </row>
    <row r="161" spans="1:17">
      <c r="A161" s="83"/>
      <c r="B161" s="133"/>
      <c r="C161" s="133"/>
      <c r="D161" s="133"/>
      <c r="E161" s="133"/>
      <c r="F161" s="133"/>
      <c r="G161" s="120"/>
      <c r="H161" s="120"/>
      <c r="I161" s="120"/>
      <c r="J161" s="227"/>
      <c r="K161" s="120"/>
      <c r="L161" s="120"/>
      <c r="M161" s="120"/>
      <c r="N161" s="120"/>
      <c r="O161" s="120"/>
      <c r="P161" s="120"/>
      <c r="Q161" s="120"/>
    </row>
    <row r="162" spans="1:17">
      <c r="A162" s="83"/>
      <c r="B162" s="133"/>
      <c r="C162" s="133"/>
      <c r="D162" s="133"/>
      <c r="E162" s="133"/>
      <c r="F162" s="133"/>
      <c r="G162" s="120"/>
      <c r="H162" s="120"/>
      <c r="I162" s="120"/>
      <c r="J162" s="227"/>
      <c r="K162" s="120"/>
      <c r="L162" s="120"/>
      <c r="M162" s="120"/>
      <c r="N162" s="120"/>
      <c r="O162" s="120"/>
      <c r="P162" s="120"/>
      <c r="Q162" s="120"/>
    </row>
    <row r="166" spans="1:17">
      <c r="A166" s="8"/>
      <c r="B166" s="102"/>
      <c r="C166" s="102"/>
      <c r="D166" s="102"/>
      <c r="E166" s="102"/>
    </row>
    <row r="167" spans="1:17">
      <c r="B167" s="2"/>
      <c r="C167" s="2"/>
      <c r="D167" s="2"/>
      <c r="E167" s="2"/>
      <c r="F167" s="2"/>
    </row>
    <row r="168" spans="1:17">
      <c r="B168" s="2"/>
      <c r="C168" s="2"/>
      <c r="D168" s="2"/>
      <c r="E168" s="2"/>
      <c r="F168" s="2"/>
    </row>
    <row r="169" spans="1:17">
      <c r="B169" s="2"/>
      <c r="C169" s="2"/>
      <c r="D169" s="2"/>
      <c r="E169" s="2"/>
      <c r="F169" s="2"/>
    </row>
    <row r="170" spans="1:17">
      <c r="B170" s="2"/>
      <c r="C170" s="2"/>
      <c r="D170" s="2"/>
      <c r="E170" s="2"/>
      <c r="F170" s="2"/>
    </row>
    <row r="171" spans="1:17">
      <c r="B171" s="2"/>
      <c r="C171" s="2"/>
      <c r="D171" s="2"/>
      <c r="E171" s="2"/>
      <c r="F171" s="2"/>
    </row>
    <row r="172" spans="1:17">
      <c r="B172" s="2"/>
      <c r="C172" s="2"/>
      <c r="D172" s="2"/>
      <c r="E172" s="2"/>
      <c r="F172" s="2"/>
    </row>
    <row r="173" spans="1:17">
      <c r="B173" s="2"/>
      <c r="C173" s="2"/>
      <c r="D173" s="2"/>
      <c r="E173" s="2"/>
      <c r="F173" s="2"/>
    </row>
    <row r="174" spans="1:17">
      <c r="B174" s="2"/>
      <c r="C174" s="2"/>
      <c r="D174" s="2"/>
      <c r="E174" s="2"/>
      <c r="F174" s="2"/>
    </row>
    <row r="175" spans="1:17">
      <c r="B175" s="2"/>
      <c r="C175" s="2"/>
      <c r="D175" s="2"/>
      <c r="E175" s="2"/>
      <c r="F175" s="2"/>
    </row>
    <row r="176" spans="1:17">
      <c r="B176" s="2"/>
      <c r="C176" s="2"/>
      <c r="D176" s="2"/>
      <c r="E176" s="2"/>
      <c r="F176" s="2"/>
    </row>
    <row r="177" spans="2:6">
      <c r="B177" s="2"/>
      <c r="C177" s="2"/>
      <c r="D177" s="2"/>
      <c r="E177" s="2"/>
      <c r="F177" s="2"/>
    </row>
    <row r="178" spans="2:6">
      <c r="B178" s="2"/>
      <c r="C178" s="2"/>
      <c r="D178" s="2"/>
      <c r="E178" s="2"/>
      <c r="F178" s="2"/>
    </row>
    <row r="179" spans="2:6">
      <c r="B179" s="2"/>
      <c r="C179" s="2"/>
      <c r="D179" s="2"/>
      <c r="E179" s="2"/>
      <c r="F179" s="2"/>
    </row>
    <row r="180" spans="2:6">
      <c r="B180" s="2"/>
      <c r="C180" s="2"/>
      <c r="D180" s="2"/>
      <c r="E180" s="2"/>
      <c r="F180" s="2"/>
    </row>
    <row r="181" spans="2:6">
      <c r="B181" s="2"/>
      <c r="C181" s="2"/>
      <c r="D181" s="2"/>
      <c r="E181" s="2"/>
      <c r="F181" s="2"/>
    </row>
    <row r="182" spans="2:6">
      <c r="B182" s="2"/>
      <c r="C182" s="2"/>
      <c r="D182" s="2"/>
      <c r="E182" s="2"/>
      <c r="F182" s="2"/>
    </row>
    <row r="183" spans="2:6">
      <c r="B183" s="2"/>
      <c r="C183" s="2"/>
      <c r="D183" s="2"/>
      <c r="E183" s="2"/>
      <c r="F183" s="2"/>
    </row>
    <row r="184" spans="2:6">
      <c r="B184" s="2"/>
      <c r="C184" s="2"/>
      <c r="D184" s="2"/>
      <c r="E184" s="2"/>
      <c r="F184" s="2"/>
    </row>
    <row r="185" spans="2:6">
      <c r="B185" s="2"/>
      <c r="C185" s="2"/>
      <c r="D185" s="2"/>
      <c r="E185" s="2"/>
      <c r="F185" s="2"/>
    </row>
    <row r="186" spans="2:6">
      <c r="B186" s="2"/>
      <c r="C186" s="2"/>
      <c r="D186" s="2"/>
      <c r="E186" s="2"/>
      <c r="F186" s="2"/>
    </row>
    <row r="187" spans="2:6">
      <c r="B187" s="2"/>
      <c r="C187" s="2"/>
      <c r="D187" s="2"/>
      <c r="E187" s="2"/>
      <c r="F187" s="2"/>
    </row>
    <row r="188" spans="2:6">
      <c r="B188" s="2"/>
      <c r="C188" s="2"/>
      <c r="D188" s="2"/>
      <c r="E188" s="2"/>
      <c r="F188" s="2"/>
    </row>
    <row r="189" spans="2:6">
      <c r="B189" s="2"/>
      <c r="C189" s="2"/>
      <c r="D189" s="2"/>
      <c r="E189" s="2"/>
      <c r="F189" s="2"/>
    </row>
    <row r="190" spans="2:6">
      <c r="B190" s="2"/>
      <c r="C190" s="2"/>
      <c r="D190" s="2"/>
      <c r="E190" s="2"/>
      <c r="F190" s="2"/>
    </row>
    <row r="191" spans="2:6">
      <c r="B191" s="2"/>
      <c r="C191" s="2"/>
      <c r="D191" s="2"/>
      <c r="E191" s="2"/>
      <c r="F191" s="2"/>
    </row>
    <row r="192" spans="2:6">
      <c r="B192" s="2"/>
      <c r="C192" s="2"/>
      <c r="D192" s="2"/>
      <c r="E192" s="2"/>
      <c r="F192" s="2"/>
    </row>
    <row r="193" spans="2:6">
      <c r="B193" s="2"/>
      <c r="C193" s="2"/>
      <c r="D193" s="2"/>
      <c r="E193" s="2"/>
      <c r="F193" s="2"/>
    </row>
  </sheetData>
  <mergeCells count="10">
    <mergeCell ref="B3:I3"/>
    <mergeCell ref="K3:R3"/>
    <mergeCell ref="B4:C4"/>
    <mergeCell ref="D4:E4"/>
    <mergeCell ref="F4:G4"/>
    <mergeCell ref="H4:I4"/>
    <mergeCell ref="K4:L4"/>
    <mergeCell ref="M4:N4"/>
    <mergeCell ref="O4:P4"/>
    <mergeCell ref="Q4:R4"/>
  </mergeCells>
  <pageMargins left="0.7" right="0.7" top="0.75" bottom="0.75" header="0.3" footer="0.3"/>
  <pageSetup paperSize="8" scale="60" orientation="portrait" r:id="rId1"/>
  <rowBreaks count="1" manualBreakCount="1">
    <brk id="77" max="16383" man="1"/>
  </rowBreaks>
  <customProperties>
    <customPr name="_pios_id" r:id="rId2"/>
  </customProperties>
  <ignoredErrors>
    <ignoredError sqref="N9:P14 H9 H14 H10:H13 Q15:Q18 N15:P15 H16 H17:H18 H15 P17 R22 R28 R29 R24 Q25:R27 Q23:R23 M23:M29 Q21:R21 M21 M22:P22 N21:P21 N23:P29 N30:P30 H23:H24 H34:H36 H28:H30 D15:E15 N18:O18 N20:P20 H19:H21 N17:O17 Q38 Q31:Q33 Q37 R34:R37 M34:P37 C16:G16 C39:U163 C37:L37 Q34:Q36 S34:U37 C31:P33 R31:U33 C38:P38 R38:U38 C18:G18 C17:G17 R17:U17 C22:L22 C19:G21 I21:L21 I20:M20 R20:U20 P18 C15 F15:G15 C28:G30 I28:L29 C34:G36 I34:L36 C25:L27 C23:G24 I23:L24 I30:M30 Q30:U30 Q28 S25:U27 Q24 S21:U21 Q22 S23:U23 S24:U24 Q29 S29:U29 S28:U28 S22:U22 I15:M15 I18:M18 I17:M17 I16:P16 R15:U15 R18:U18 R16:U16 Q20 I19:J19 S19:U19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2020</vt:lpstr>
      <vt:lpstr>'2020'!Print_Area</vt:lpstr>
    </vt:vector>
  </TitlesOfParts>
  <Company>ALK-Abelló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jkldk</dc:creator>
  <cp:lastModifiedBy>Helle Kortbek Sandal (HKSDK)</cp:lastModifiedBy>
  <cp:lastPrinted>2018-01-30T08:39:04Z</cp:lastPrinted>
  <dcterms:created xsi:type="dcterms:W3CDTF">2010-02-23T14:51:43Z</dcterms:created>
  <dcterms:modified xsi:type="dcterms:W3CDTF">2021-02-08T08:09:53Z</dcterms:modified>
</cp:coreProperties>
</file>